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390" windowWidth="23655" windowHeight="8925"/>
  </bookViews>
  <sheets>
    <sheet name="УР 1 пг 15" sheetId="1" r:id="rId1"/>
  </sheets>
  <definedNames>
    <definedName name="_xlnm._FilterDatabase" localSheetId="0" hidden="1">'УР 1 пг 15'!$H$1:$H$121</definedName>
    <definedName name="_xlnm.Print_Titles" localSheetId="0">'УР 1 пг 15'!$3:$3</definedName>
    <definedName name="_xlnm.Print_Area" localSheetId="0">'УР 1 пг 15'!$A$1:$G$122</definedName>
  </definedNames>
  <calcPr calcId="125725"/>
  <fileRecoveryPr repairLoad="1"/>
</workbook>
</file>

<file path=xl/calcChain.xml><?xml version="1.0" encoding="utf-8"?>
<calcChain xmlns="http://schemas.openxmlformats.org/spreadsheetml/2006/main">
  <c r="G19" i="1"/>
  <c r="E19"/>
  <c r="G11"/>
  <c r="E11"/>
  <c r="G119" l="1"/>
  <c r="G118"/>
  <c r="G115"/>
  <c r="E115"/>
  <c r="E114"/>
  <c r="F112"/>
  <c r="D112"/>
  <c r="C112"/>
  <c r="G111"/>
  <c r="E111"/>
  <c r="E109"/>
  <c r="E108"/>
  <c r="E107"/>
  <c r="G106"/>
  <c r="G105"/>
  <c r="E105"/>
  <c r="G101"/>
  <c r="E101"/>
  <c r="G100"/>
  <c r="E100"/>
  <c r="G99"/>
  <c r="E99"/>
  <c r="G98"/>
  <c r="E98"/>
  <c r="E96"/>
  <c r="G95"/>
  <c r="E95"/>
  <c r="G94"/>
  <c r="E94"/>
  <c r="G93"/>
  <c r="E93"/>
  <c r="F92"/>
  <c r="D92"/>
  <c r="G92" s="1"/>
  <c r="C92"/>
  <c r="G91"/>
  <c r="E91"/>
  <c r="E90"/>
  <c r="G89"/>
  <c r="E89"/>
  <c r="G88"/>
  <c r="E88"/>
  <c r="G87"/>
  <c r="E87"/>
  <c r="G86"/>
  <c r="E86"/>
  <c r="G85"/>
  <c r="E85"/>
  <c r="G84"/>
  <c r="E84"/>
  <c r="G83"/>
  <c r="E83"/>
  <c r="G82"/>
  <c r="E82"/>
  <c r="G81"/>
  <c r="E81"/>
  <c r="G80"/>
  <c r="E80"/>
  <c r="G79"/>
  <c r="E79"/>
  <c r="G78"/>
  <c r="E78"/>
  <c r="G77"/>
  <c r="E77"/>
  <c r="G76"/>
  <c r="E76"/>
  <c r="G75"/>
  <c r="E75"/>
  <c r="G74"/>
  <c r="E74"/>
  <c r="G73"/>
  <c r="E73"/>
  <c r="F72"/>
  <c r="D72"/>
  <c r="E72" s="1"/>
  <c r="C72"/>
  <c r="E71"/>
  <c r="E70"/>
  <c r="G68"/>
  <c r="E68"/>
  <c r="G67"/>
  <c r="G65"/>
  <c r="E65"/>
  <c r="E64"/>
  <c r="G62"/>
  <c r="E62"/>
  <c r="E61"/>
  <c r="G58"/>
  <c r="E58"/>
  <c r="G57"/>
  <c r="E57"/>
  <c r="E56"/>
  <c r="G54"/>
  <c r="E54"/>
  <c r="G52"/>
  <c r="E52"/>
  <c r="G51"/>
  <c r="E51"/>
  <c r="G48"/>
  <c r="E48"/>
  <c r="G46"/>
  <c r="E46"/>
  <c r="E45"/>
  <c r="G44"/>
  <c r="E44"/>
  <c r="E43"/>
  <c r="G42"/>
  <c r="E42"/>
  <c r="G40"/>
  <c r="E40"/>
  <c r="F38"/>
  <c r="F34" s="1"/>
  <c r="F33" s="1"/>
  <c r="D38"/>
  <c r="E38" s="1"/>
  <c r="C38"/>
  <c r="G37"/>
  <c r="E37"/>
  <c r="G36"/>
  <c r="E36"/>
  <c r="F35"/>
  <c r="D35"/>
  <c r="G35" s="1"/>
  <c r="C35"/>
  <c r="G31"/>
  <c r="E31"/>
  <c r="G30"/>
  <c r="E30"/>
  <c r="G29"/>
  <c r="E29"/>
  <c r="G28"/>
  <c r="E28"/>
  <c r="G27"/>
  <c r="E27"/>
  <c r="G26"/>
  <c r="G25"/>
  <c r="E25"/>
  <c r="G24"/>
  <c r="F24"/>
  <c r="D24"/>
  <c r="C24"/>
  <c r="E24" s="1"/>
  <c r="G23"/>
  <c r="E23"/>
  <c r="G22"/>
  <c r="G21"/>
  <c r="E21"/>
  <c r="G17"/>
  <c r="E17"/>
  <c r="G16"/>
  <c r="E16"/>
  <c r="G15"/>
  <c r="E15"/>
  <c r="G14"/>
  <c r="E14"/>
  <c r="F13"/>
  <c r="E13"/>
  <c r="D13"/>
  <c r="G13" s="1"/>
  <c r="C13"/>
  <c r="G10"/>
  <c r="E10"/>
  <c r="G9"/>
  <c r="E9"/>
  <c r="F8"/>
  <c r="D8"/>
  <c r="E8" s="1"/>
  <c r="C8"/>
  <c r="G7"/>
  <c r="E7"/>
  <c r="E6"/>
  <c r="G5"/>
  <c r="F5"/>
  <c r="D5"/>
  <c r="C5"/>
  <c r="C4" s="1"/>
  <c r="C34" l="1"/>
  <c r="C33" s="1"/>
  <c r="C121" s="1"/>
  <c r="G112"/>
  <c r="D4"/>
  <c r="E4" s="1"/>
  <c r="F4"/>
  <c r="F121" s="1"/>
  <c r="D34"/>
  <c r="G34" s="1"/>
  <c r="E5"/>
  <c r="E35"/>
  <c r="G8"/>
  <c r="E34"/>
  <c r="G38"/>
  <c r="G72"/>
  <c r="E92"/>
  <c r="E112"/>
  <c r="D33"/>
  <c r="E33" l="1"/>
  <c r="D121"/>
  <c r="G33"/>
  <c r="E121" l="1"/>
  <c r="G121"/>
</calcChain>
</file>

<file path=xl/sharedStrings.xml><?xml version="1.0" encoding="utf-8"?>
<sst xmlns="http://schemas.openxmlformats.org/spreadsheetml/2006/main" count="247" uniqueCount="247">
  <si>
    <t xml:space="preserve"> Информация об исполнении доходов  бюджета Удмуртской Республики 
по состоянию на 01.07.2015 г. </t>
  </si>
  <si>
    <t>(тыс. руб.)</t>
  </si>
  <si>
    <t xml:space="preserve">Код бюджетной классификации </t>
  </si>
  <si>
    <t>Наименование</t>
  </si>
  <si>
    <t xml:space="preserve">План на 2015 г. </t>
  </si>
  <si>
    <t xml:space="preserve">Фактическое поступление по состоянию на 01.07.2015 г. </t>
  </si>
  <si>
    <t xml:space="preserve">% исполнения к плану года </t>
  </si>
  <si>
    <t xml:space="preserve">Фактическое поступление за соотв. период прошлого года </t>
  </si>
  <si>
    <t>Темп роста к соответствующему периоду прошлого года (%)</t>
  </si>
  <si>
    <t>1 00 00000 00 0000 000</t>
  </si>
  <si>
    <r>
      <rPr>
        <b/>
        <sz val="12"/>
        <rFont val="Times New Roman"/>
        <family val="1"/>
        <charset val="204"/>
      </rPr>
      <t>НАЛОГОВЫЕ И НЕНАЛОГОВЫЕ ДОХОДЫ</t>
    </r>
    <r>
      <rPr>
        <b/>
        <sz val="14"/>
        <rFont val="Times New Roman"/>
        <family val="1"/>
        <charset val="204"/>
      </rPr>
      <t xml:space="preserve"> </t>
    </r>
  </si>
  <si>
    <t>1 01 00000 00 0000 000</t>
  </si>
  <si>
    <t xml:space="preserve">НАЛОГИ НА ПРИБЫЛЬ, ДОХОДЫ </t>
  </si>
  <si>
    <t>1 01 01000 00 0000 110</t>
  </si>
  <si>
    <t xml:space="preserve">Налог на прибыль организаций </t>
  </si>
  <si>
    <t>1 01 02000 01 0000 110</t>
  </si>
  <si>
    <t>Налог на  доходы физических лиц</t>
  </si>
  <si>
    <t>1 03 00000 00 0000 000</t>
  </si>
  <si>
    <t>НАЛОГИ НА ТОВАРЫ (РАБОТЫ, УСЛУГИ), РЕАЛИЗУЕМЫЕ НА ТЕРРИТОРИИ РОССИЙСКОЙ ФЕДЕРАЦИИ</t>
  </si>
  <si>
    <t>1 03 02000 01 0000 110</t>
  </si>
  <si>
    <t xml:space="preserve">Акцизы по подакцизным товарам (продукции), производимым на территории Российской Федерации </t>
  </si>
  <si>
    <t>1 05 00000 00 0000 000</t>
  </si>
  <si>
    <t>НАЛОГИ НА СОВОКУПНЫЙ ДОХОД</t>
  </si>
  <si>
    <t>1 06 00000 00 0000 000</t>
  </si>
  <si>
    <t>НАЛОГИ НА ИМУЩЕСТВО</t>
  </si>
  <si>
    <t>1 06 02000 02 0000 110</t>
  </si>
  <si>
    <t xml:space="preserve">Налог на имущество организаций </t>
  </si>
  <si>
    <t>1 06 04000 02 0000 110</t>
  </si>
  <si>
    <t>Транспортный налог</t>
  </si>
  <si>
    <t>1 06 05000 02 0000 110</t>
  </si>
  <si>
    <t>Налог на игорный бизнес</t>
  </si>
  <si>
    <t>1 07 00000 00 0000 000</t>
  </si>
  <si>
    <t>НАЛОГИ, СБОРЫ И РЕГУЛЯРНЫЕ ПЛАТЕЖИ ЗА ПОЛЬЗОВАНИЕ ПРИРОДНЫМИ РЕСУРСАМИ</t>
  </si>
  <si>
    <t>1 08 00000 00 0000 000</t>
  </si>
  <si>
    <t>ГОСУДАРСТВЕННАЯ ПОШЛИНА</t>
  </si>
  <si>
    <t>1 09 00000 00 0000 000</t>
  </si>
  <si>
    <t>ЗАДОЛЖЕННОСТЬ И ПЕРЕРАСЧЕТЫ ПО ОТМЕНЕННЫМ НАЛОГАМ, СБОРАМ И ИНЫМ ОБЯЗАТЕЛЬНЫМ ПЛАТЕЖАМ</t>
  </si>
  <si>
    <t>1 11 00000 00 0000 000</t>
  </si>
  <si>
    <t>ДОХОДЫ ОТ ИСПОЛЬЗОВАНИЯ ИМУЩЕСТВА, НАХОДЯЩЕГОСЯ В ГОСУДАРСТВЕННОЙ И МУНИЦИПАЛЬНОЙ СОБСТВЕННОСТИ</t>
  </si>
  <si>
    <t>1 12 00000 00 0000 000</t>
  </si>
  <si>
    <t>ПЛАТЕЖИ ПРИ ПОЛЬЗОВАНИИ ПРИРОДНЫМИ РЕСУРСАМИ</t>
  </si>
  <si>
    <t>1 12 01000 01 0000 120</t>
  </si>
  <si>
    <t>Плата за негативное воздействие на окружающую среду</t>
  </si>
  <si>
    <t>1 12 02000 00 0000 120</t>
  </si>
  <si>
    <t>Платежи при пользовании недрами</t>
  </si>
  <si>
    <t>1 12 04000 00 0000 120</t>
  </si>
  <si>
    <t>Плата за использование лесов</t>
  </si>
  <si>
    <t>1 13 00000 00 0000 000</t>
  </si>
  <si>
    <t>ДОХОДЫ ОТ ОКАЗАНИЯ ПЛАТНЫХ УСЛУГ (РАБОТ) И КОМПЕНСАЦИИ ЗАТРАТ ГОСУДАРСТВА</t>
  </si>
  <si>
    <t>1 14 00000 00 0000 000</t>
  </si>
  <si>
    <t>ДОХОДЫ ОТ ПРОДАЖИ МАТЕРИАЛЬНЫХ И НЕМАТЕРИАЛЬНЫХ АКТИВОВ</t>
  </si>
  <si>
    <t>1 15 00000 00 0000 000</t>
  </si>
  <si>
    <t>АДМИНИСТРАТИВНЫЕ ПЛАТЕЖИ И СБОРЫ</t>
  </si>
  <si>
    <t>1 16 00000 00 0000 000</t>
  </si>
  <si>
    <t>ШТРАФЫ, САНКЦИИ, ВОЗМЕЩЕНИЕ УЩЕРБА</t>
  </si>
  <si>
    <t>1 17 00000 00 0000 000</t>
  </si>
  <si>
    <t>ПРОЧИЕ НЕНАЛОГОВЫЕ ДОХОДЫ</t>
  </si>
  <si>
    <t>2 00 00000 00 0000 000</t>
  </si>
  <si>
    <t xml:space="preserve">БЕЗВОЗМЕЗДНЫЕ ПОСТУПЛЕНИЯ </t>
  </si>
  <si>
    <t>2 02 00000 00 0000 000</t>
  </si>
  <si>
    <t>Безвозмездные поступления из федерального бюджета</t>
  </si>
  <si>
    <t>2 02 01000 00 0000 151</t>
  </si>
  <si>
    <t>Дотации бюджетам субъектов Российской Федерации и муниципальных образований</t>
  </si>
  <si>
    <t>2 02 01001 02 0000 151</t>
  </si>
  <si>
    <t>Дотации бюджетам  субъектов  Российской Федерации  на   выравнивание  бюджетной обеспеченности</t>
  </si>
  <si>
    <t>2 02 01003 02 0000 151</t>
  </si>
  <si>
    <t>Дотации бюджетам  субъектов  Российской Федерации  на  поддержку мер по обеспечению сбалансированности бюджетов</t>
  </si>
  <si>
    <t>2 02 02000 00 0000 151</t>
  </si>
  <si>
    <t>Субсидии бюджетам бюджетной системы Российской Федерации (межбюджетные субсидии)</t>
  </si>
  <si>
    <t>2 02 02005 02 0000 151</t>
  </si>
  <si>
    <t>Субсидии бюджетам субъектов  Российской Федерации на оздоровление детей</t>
  </si>
  <si>
    <t>2 02 02051 02 0000 151</t>
  </si>
  <si>
    <t>Субсидии бюджетам субъектов Российской Федерации на реализацию федеральных целевых программ</t>
  </si>
  <si>
    <t>2 02 02054 02 0000 151</t>
  </si>
  <si>
    <t>Субсидии бюджетам субъектов Российской Федерации на оказание высокотехнологичной медицинской помощи гражданам Российской Федерации</t>
  </si>
  <si>
    <t>2 02 02077 02 0000 151</t>
  </si>
  <si>
    <t>Субсидии бюджетам субъектов Российской Федерации на софинансирование капитальных вложений в объекты государственной (муниципальной) собственности</t>
  </si>
  <si>
    <t>2 02 02086 02 0000 151</t>
  </si>
  <si>
    <t>Субсидии бюджетам субъектов Российской Федерации из местных бюджетов для формирования региональных фондов финансовой поддержки поселений (внутригородских районов) и региональных фондов финансовой поддержки муниципальных районов (городских округов, городских округов с внутригородским делением)</t>
  </si>
  <si>
    <t>2 02 02101 02 0000 151</t>
  </si>
  <si>
    <t>Субсидии бюджетам субъектов Российской Федерации на реализацию дополнительных мероприятий в сфере занятости населения</t>
  </si>
  <si>
    <t>2 02 02132 02 0000 151</t>
  </si>
  <si>
    <t>Субсидии бюджетам субъектов Российской Федерации на приобретение оборудования для быстровозводимых физкультурно-оздоровительных комплексов, включая металлоконструкции и металлоизделия</t>
  </si>
  <si>
    <t>2 02 02133 02 0000 151</t>
  </si>
  <si>
    <t>Субсидии бюджетам субъектов Российской Федерации на оказание адресной финансовой поддержки спортивным организациям, осуществляющим подготовку спортивного резерва для сборных команд Российской Федерации</t>
  </si>
  <si>
    <t>2 02 02173 02 0000 151</t>
  </si>
  <si>
    <t>Субсидии бюджетам субъектов Российской Федерации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</si>
  <si>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2 02 02174 02 0000 151</t>
  </si>
  <si>
    <t>Субсидии бюджетам субъектов Российской Федерации на возмещение части затрат на приобретение элитных семян</t>
  </si>
  <si>
    <t>2 02 02177 02 0000 151</t>
  </si>
  <si>
    <t>Субсидии бюджетам субъектов Российской Федерации на возмещение части затрат на закладку и уход за многолетними плодовыми и ягодными насаждениями</t>
  </si>
  <si>
    <t>2 02 02178 02 0000 151</t>
  </si>
  <si>
    <t>Субсидии бюджетам субъектов Российской Федерации на поддержку экономически значимых региональных программ в области растениеводства</t>
  </si>
  <si>
    <t>2 02 02181 02 0000 151</t>
  </si>
  <si>
    <t>Субсидии  бюджетам   субъектов     Российской   Федерации на возмещение части процентной ставки по краткосрочным кредитам (займам) на развитие растениеводства, переработки и реализации продукции растениеводства</t>
  </si>
  <si>
    <t>2 02 02182 02 0000 151</t>
  </si>
  <si>
    <t>Субсидии  бюджетам   субъектов     Российской   Федерации на возмещение части процентной ставки по инвестиционным кредитам (займам) на развитие растениеводства, переработки и развития инфраструктуры и логистического обеспечения рынков продукции растениеводства</t>
  </si>
  <si>
    <t>2 02 02183 02 0000 151</t>
  </si>
  <si>
    <t xml:space="preserve">Субсидии  бюджетам   субъектов Российской Федерации на возмещение части затрат сельскохозяйственных товаропроизводителей на уплату страховой премии, начисленной по договору сельскохозяйственного страхования в области растениеводства </t>
  </si>
  <si>
    <t>2 02 02184 02 0000 151</t>
  </si>
  <si>
    <t>Субсидии  бюджетам   субъектов     Российской   Федерации на  оказание несвязанной поддержки сельскохозяйственным товаропроизводителям в области растениеводства</t>
  </si>
  <si>
    <t>2 02 02185 02 0000 151</t>
  </si>
  <si>
    <t>Субсидии  бюджетам   субъектов     Российской   Федерации на  поддержку племенного животноводства</t>
  </si>
  <si>
    <t>2 02 02186 02 0000 151</t>
  </si>
  <si>
    <t>Субсидии бюджетам субъектов Российской Федерации на 1 килограмм реализованного и (или) отгруженного на собственную переработку молока</t>
  </si>
  <si>
    <t>2 02 02190 02 0000 151</t>
  </si>
  <si>
    <t>Субсидии  бюджетам   субъектов     Российской   Федерации на возмещение части процентной ставки по краткосрочным кредитам (займам) на развитие животноводства, переработки и реализации продукции животновоства</t>
  </si>
  <si>
    <t>2 02 02191 02 0000 151</t>
  </si>
  <si>
    <t>Субсидии  бюджетам   субъектов     Российской   Федерации на возмещение части процентной ставки по инвестиционным кредитам (займам) на развитие животноводства, переработки и развития инфраструктуры и логистического обеспечения рынков продукции животноводства</t>
  </si>
  <si>
    <t>2 02 02192 02 0000 151</t>
  </si>
  <si>
    <t xml:space="preserve">Субсидии  бюджетам   субъектов Российской Федерации на возмещение части затрат сельскохозяйственных товаропроизводителей на уплату страховой премии, начисленной по договору сельскохозяйственного страхования в области животноводства </t>
  </si>
  <si>
    <t>2 02 02193 02 0000 151</t>
  </si>
  <si>
    <t>Субсидии  бюджетам   субъектов     Российской   Федерации на поддержку племенного крупного рогатого скота мясного направления</t>
  </si>
  <si>
    <t>2 02 02196 02 0000 151</t>
  </si>
  <si>
    <t>Субсидии бюджетам субъектов Российской Федерации на поддержку начинающих фермеров</t>
  </si>
  <si>
    <t>2 02 02197 02 0000 151</t>
  </si>
  <si>
    <t>Субсидии бюджетам субъектов Российской Федерации на развитие семейных животноводческих ферм</t>
  </si>
  <si>
    <t>2 02 02198 02 0000 151</t>
  </si>
  <si>
    <t>Субсидии  бюджетам   субъектов     Российской   Федерации на  возмещение части процентной ставки по долгосрочным, среднесрочным и краткосрочным кредитам, взятым малыми формами хозяйствования</t>
  </si>
  <si>
    <t>2 02 02199 02 0000 151</t>
  </si>
  <si>
    <t>Субсидии  бюджетам   субъектов Российской Федерации на возмещение части затрат крестьянских (фермерских) хозяйств, включая индивидуальных предпринимателей, при оформлении в собственность используемых ими земельных участков из земель сельскохозяйственного назначения</t>
  </si>
  <si>
    <t>2 02 02204 02 0000 151</t>
  </si>
  <si>
    <t>Субсидии бюджетам субъектов Российской Федерации на модернизацию региональных систем дошкольного образования</t>
  </si>
  <si>
    <t>2 02 02208 02 0000 151</t>
  </si>
  <si>
    <t>Субсидии бюджетам субъектов Российской Федерации на реализацию отдельных мероприятий Государственной программы Российской Федерации "Развитие здравоохранения"</t>
  </si>
  <si>
    <t>2 02 02210 02 0000 151</t>
  </si>
  <si>
    <t>Субсидии бюджетам субъектов Российской Федерации на реализацию региональных программ в области энергосбережения и повышения энергетической эффективности</t>
  </si>
  <si>
    <t>2 02 02215 02 0000 151</t>
  </si>
  <si>
    <t>Субсидии бюджетам субъектов Российской Федерации на создание в общеобразовательных организациях, расположенных в сельской местности, условий для занятий физической культурой и спортом</t>
  </si>
  <si>
    <t>2 02 0221702 0000 151</t>
  </si>
  <si>
    <t>Субсидии бюджетам субъектов Российской Федерации на поддержку региональных проектов в сфере информационных технологий</t>
  </si>
  <si>
    <t>2 02 0222002 0000 151</t>
  </si>
  <si>
    <t>Субсидии бюджетам субъектов Российской Федерации на реализацию мероприятий по поэтапному внедрению Всероссийского физкультурно-спортивного комплекса "Готов к труду и обороне" (ГТО)</t>
  </si>
  <si>
    <t>2 02 0224102 0000 151</t>
  </si>
  <si>
    <t xml:space="preserve">Субсидии бюджетам субъектов Российской Федерации в целях софинансирования расходов, возникающих при оказании гражданам Российской Федерации высокотехнологичной медицинской помощи, не включенной в базовую программу обязательного медицинского страхования
</t>
  </si>
  <si>
    <t>2 02 03000 00 0000 151</t>
  </si>
  <si>
    <t>Субвенции бюджетам субъектов Российской Федерации и муниципальных образований</t>
  </si>
  <si>
    <t>2 02 03001 02 0000 151</t>
  </si>
  <si>
    <t>Субвенции бюджетам субъектов Российской Федерации  на оплату жилищно-коммунальных услуг отдельным категориям граждан</t>
  </si>
  <si>
    <t>2 02 03004 02 0000 151</t>
  </si>
  <si>
    <t>Субвенции бюджетам субъектов Российской Федерации на осуществление переданного полномочия Российской Федерации по осуществлению ежегодной денежной выплаты лицам, награжденным нагрудным  знаком "Почетный  донор  России"</t>
  </si>
  <si>
    <t xml:space="preserve">2 02 03007 02 0000 151 </t>
  </si>
  <si>
    <t>Субвенции бюджетам субъектов Российской Федерации на составление (изменение) списков кандидатов в присяжные заседатели федеральных судов общей юрисдикции в Российской Федерации</t>
  </si>
  <si>
    <t xml:space="preserve">2 02 03011 02 0000 151 </t>
  </si>
  <si>
    <t>Субвенции бюджетам субъектов Российской Федерации на государственные единовременные пособия и ежемесячные денежные компенсации гражданам при возникновении поствакцинальных осложнений</t>
  </si>
  <si>
    <t xml:space="preserve">2 02 03012 02 0000 151 </t>
  </si>
  <si>
    <t>Субвенции бюджетам субъектов Российской Федерации на выплаты инвалидам компенсаций страховых премий по договорам обязательного страхования гражданской ответственности  владельцев  транспортных средств</t>
  </si>
  <si>
    <t xml:space="preserve">2 02 03015 02 0000 151 </t>
  </si>
  <si>
    <t>Субвенции бюджетам субъектов Росийской Федерации на осуществление первичного воинского учета на территориях, где отсутствуют военные комиссариаты</t>
  </si>
  <si>
    <t xml:space="preserve">2 02 03018 02 0000 151 </t>
  </si>
  <si>
    <t>Субвенции бюджетам субъектов Российской Федерации на осуществление отдельных полномочий в области лесных отношений</t>
  </si>
  <si>
    <t xml:space="preserve">2 02 03019 02 0000 151 </t>
  </si>
  <si>
    <t>Субвенции бюджетам субъектов Российской Федерации на осуществление отдельных полномочий в области водных отношений</t>
  </si>
  <si>
    <t>2 02 03020 02 0000 151</t>
  </si>
  <si>
    <t>Субвенции бюджетам субъектов Российской Федерации на выплату единовременного пособия при всех формах устройства детей, лишенных родительского попечения, в семью</t>
  </si>
  <si>
    <t>2 02 03025 02 0000 151</t>
  </si>
  <si>
    <t>Субвенции бюджетам субъектов Российской Федерации на реализацию полномочий Российской Федерации по осуществлению социальных выплат безработным гражданам</t>
  </si>
  <si>
    <t>2 02 03053 02 0000 151</t>
  </si>
  <si>
    <t>Субвенции бюджетам субъектов Российской Федерации на выплату единовременного пособия беременной жене военнослужащего, проходящего военную службу по призыву, а также ежемесячного пособия на ребенка военнослужащего, проходящего военную службу по призыву</t>
  </si>
  <si>
    <t>2 02 03066 02 0000 151</t>
  </si>
  <si>
    <t>Субвенции бюджетам субъектов Российской Федерации на обеспечение инвалидов техническими средствами реабилитации, включая изготовление и ремонт протезно- ортопедических изделий</t>
  </si>
  <si>
    <t>2 02 03067 02 0000 151</t>
  </si>
  <si>
    <t xml:space="preserve">Субвенции бюджетам субъектов Российской Федерации на оказание государственной социальной помощи отдельным категориям граждан в части оплаты санаторно-курортного лечения, а также проезда на междугородном транспорте к месту лечения и обратно </t>
  </si>
  <si>
    <t>2 02 03068 02 0000 151</t>
  </si>
  <si>
    <t>Субвенции бюджетам субъектов  Российской Федерации на оказание отдельным категориям  граждан государственной социальной  помощи по обеспечению  лекарственными препаратами,  медицинскими изделиями, а  также  специализированными продуктами лечебного питания для детей- инвалидов</t>
  </si>
  <si>
    <t>2 02 03069 02 0000 151</t>
  </si>
  <si>
    <t>Субвенции бюджетам субъектов  Российской Федерации на обеспечение жильем отдельных категорий граждан, установленных Федеральным законом от 12 января 1995 г.  № 5-ФЗ "О ветеранах", в соответствии с Указом Президента Российской Федерации от 07 мая 2008 г. № 714 "Об обеспечении жильем ветеранов Великой Отечественной войны 1941-1945 годов"</t>
  </si>
  <si>
    <t>2 02 03070 02 0000 151</t>
  </si>
  <si>
    <t>Субвенции бюджетам субъектов  Российской Федерации на обеспечение жильем отдельных категорий граждан, установленных Федеральными законами от 12 января 1995 года  № 5-ФЗ "О ветеранах" и от 24 ноября 1995 года № 181-ФЗ "О социальной защите инвалидов в Российской Федерации"</t>
  </si>
  <si>
    <t>2 02 03122 02 0000 151</t>
  </si>
  <si>
    <t>Субвенции бюджетам субъектов Российской Федерации на выплату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физическими лицами)</t>
  </si>
  <si>
    <t>2 02 03123 02 0000 151</t>
  </si>
  <si>
    <t>Субвенции бюджетам субъектов Российской Федерации на осуществление переданных полномочий Российской Федерации по предоставлению отдельных мер социальной поддержки граждан, подвергшихся воздействию радиации</t>
  </si>
  <si>
    <t>2 02 03998 02 0000 151</t>
  </si>
  <si>
    <t>Единая субвенция бюджетам субъектов Российской Федерации</t>
  </si>
  <si>
    <t>2 02 04000 00 0000 151</t>
  </si>
  <si>
    <t>Иные межбюджетные трансферты</t>
  </si>
  <si>
    <t>2 02 04001 02 0000 151</t>
  </si>
  <si>
    <t>Межбюджетные трансферты, передаваемые бюджетам субъектов Российской Федерации на содержание депутатов Государственной Думы и их помощников</t>
  </si>
  <si>
    <t>2 02 04002 02 0000 151</t>
  </si>
  <si>
    <t>Межбюджетные трансферты, передаваемые бюджетам субъектов Российской Федерации на содержание членов Совета Федерации и их помощников</t>
  </si>
  <si>
    <t xml:space="preserve">2 02 04017 02 0000 151 </t>
  </si>
  <si>
    <t>Межбюджетные трансферты, передаваемые бюджетам субъектов Российской Федерации на осуществление отдельных полномочий в области обеспечения лекарственными препаратами, а также специализированными продуктами лечебного питания</t>
  </si>
  <si>
    <t xml:space="preserve">2 02 04025 02 0000 151 </t>
  </si>
  <si>
    <t>Межбюджетные  трансферты, передаваемые    бюджетам    субъектов   Российской   Федерации   на   комплектование книжных фондов библиотек муниципальных образований и государственных библиотек городов Москвы и Санкт - Петербурга</t>
  </si>
  <si>
    <t xml:space="preserve">2 02 04041 02 0000 151 </t>
  </si>
  <si>
    <t>Межбюджетные трансферты, передаваемые бюджетам субъектов Российской Федерации, на подключение общедоступных библиотек Российской Федерации к сети "Интернет" и развитие системы библиотечного дела с учетом задачи расширения информационных технологий и оцифровки</t>
  </si>
  <si>
    <t xml:space="preserve">2 02 04042 02 0000 151 </t>
  </si>
  <si>
    <t>Межбюджетные трансферты, передаваемые бюджетам субъектов Российской Федерации на выплату стипендий Президента Российской Федерации и Правительства Российской Федерации для обучающихся по направлениям подготовки (специальностям), соответствующим приоритетным направлениям модернизации и технологического развития экономики Российской Федерации</t>
  </si>
  <si>
    <t xml:space="preserve">2 02 04052 02 0000 151 </t>
  </si>
  <si>
    <t>Межбюджетные  трансферты,   передаваемые   бюджетам субъектов Российской  Федерации  на государственную поддержку муниципальных учреждений культуры, находящихся на территориях сельских поселений</t>
  </si>
  <si>
    <t xml:space="preserve">2 02 04053 02 0000 151 </t>
  </si>
  <si>
    <t>Межбюджетные  трансферты,   передаваемые   бюджетам субъектов Российской  Федерации  на государственную поддержку лучших работников муниципальных учреждений культуры, находящихся на территориях сельских поселений</t>
  </si>
  <si>
    <t xml:space="preserve">2 02 04055 02 0000 151 </t>
  </si>
  <si>
    <t>Межбюджетные трансферты, передаваемые бюджетам субъектов Российской Федерации на финансовое обеспечение закупок антивирусных препаратов для профилактики и лечения лиц, инфицированных вирусами иммунодефицита человека и гепатитов В и С</t>
  </si>
  <si>
    <t xml:space="preserve">2 02 04061 02 0000 151 </t>
  </si>
  <si>
    <t>Межбюджетные трансферты, передаваемые бюджетам субъектов Российской Федерации на создание и развитие сети многофункциональных центров предоставления государственных и муниципальных услуг</t>
  </si>
  <si>
    <t xml:space="preserve">2 02 04062 02 0000 151 </t>
  </si>
  <si>
    <t>Межбюджетные трансферты, передаваемые бюджетам субъектов Российской Федерации на осуществление организационных мероприятий по обеспечению лиц лекарственными препаратами, предназначенными для лечения больных злокачественными новообразованиями лимфоидной, кроветворной и родственных им тканей, гемофилией, муковисцидозом, гипофизарным нанизмом, болезнью Гоше, рассеянным склерозом, а также после трансплантации органов и (или) тканей</t>
  </si>
  <si>
    <t xml:space="preserve">2 02 04064 02 0000 151 </t>
  </si>
  <si>
    <t>Межбюджетные трансферты, передаваемые бюджетам субъектов Российской Федерации на финансовое обеспечение закупок антибактериальных и противотуберкулезных лекарственных препаратов (второго ряда), применяемых при лечении больных туберкулезом с множественной лекарственной устойчивостью возбудителя, и диагностических средств для выявления, определения чувствительности микобактерии туберкулеза и мониторинга лечения больных туберкулезом с множественной лекарственной устойчивостью возбудителя</t>
  </si>
  <si>
    <t xml:space="preserve">2 02 04066 02 0000 151 </t>
  </si>
  <si>
    <t>Межбюджетные трансферты, передаваемые бюджетам субъектов Российской Федерации на реализацию мероприятий по профилактике ВИЧ-инфекции и гепатитов В и С</t>
  </si>
  <si>
    <t xml:space="preserve">2 02 04076 02 0000 151 </t>
  </si>
  <si>
    <t>Межбюджетные трансферты, передаваемые бюджетам субъектов Российской Федерации на финансовое обеспечение мероприятий, связанных с отдыхом и оздоровлением детей в организациях отдыха детей и их оздоровления, расположенных в Республике Крым и г. Севастополе</t>
  </si>
  <si>
    <t xml:space="preserve">2 02 04081 02 0000 151 </t>
  </si>
  <si>
    <t>Межбюджетные трансферты, передаваемые бюджетам субъектов Российской Федерации на финансовое обеспечение мероприятий по временному социально-бытовому обустройству лиц, вынужденно покинувших территорию Украины и находящихся в пунктах временного размещения</t>
  </si>
  <si>
    <t xml:space="preserve">2 02 04091 02 0000 151 </t>
  </si>
  <si>
    <t>Межбюджетные трансферты, передаваемые бюджетам субъектов Российской Федерации на финансовое обеспечение дорожной деятельности</t>
  </si>
  <si>
    <t xml:space="preserve">2 02 04095 02 0000 151 </t>
  </si>
  <si>
    <t>Межбюджетные трансферты, передаваемые бюджетам субъектов Российской Федерации на реализацию мероприятий региональных программ в сфере дорожного хозяйства в сфере дорожного хозяйства по решениям Правительства Российской Федерации</t>
  </si>
  <si>
    <t xml:space="preserve">2 02 04999 02 0000 151 </t>
  </si>
  <si>
    <t xml:space="preserve">Прочие межбюджетные трансферты, передаваемые бюджетам субъектов Российской Федерации </t>
  </si>
  <si>
    <t xml:space="preserve">2 02 09071 02 0000 151 </t>
  </si>
  <si>
    <t>Прочие безвозмездные поступления в бюджеты субъектов Российской Федерации от бюджета Пенсионного фонда Российской Федерации</t>
  </si>
  <si>
    <t>2 03 00000 00 0000 180</t>
  </si>
  <si>
    <t>БЕЗВОЗМЕЗДНЫЕ ПОСТУПЛЕНИЯ ОТ ГОСУДАРСТВЕННЫХ (МУНИЦИПАЛЬНЫХ) ОРГАНИЗАЦИЙ</t>
  </si>
  <si>
    <t>2 03 02030 02 0000 180</t>
  </si>
  <si>
    <t>Безвозмездные поступления в бюджеты субъектов Российской Федерации от государственной корпорации - Фонда содействия реформированию жилищно-коммунального хозяйства на обеспечение мероприятий по капитальному ремонту многоквартирных домов</t>
  </si>
  <si>
    <t>2 03 02040 02 0000 180</t>
  </si>
  <si>
    <t>Безвозмездные поступления в бюджеты субъектов Российской Федерации от государственной корпорации - Фонда содействия реформированию жилищно-коммунального хозяйства на обеспечение мероприятий по переселению граждан из аварийного жилищного фонда</t>
  </si>
  <si>
    <t>2 03 02060 02 0000 180</t>
  </si>
  <si>
    <t>Безвозмездные поступления в бюджеты субъектов Российской Федерации от государственной корпорации -  Фонда содействия реформированию жилищно-коммунального хозяйства на обеспечение мероприятий по переселению граждан из аварийного жилищного фонда с учетом необходимости развития малоэтажного жилищного строительства</t>
  </si>
  <si>
    <t>2 03 02080 02 0000 180</t>
  </si>
  <si>
    <t>Безвозмездные поступления в бюджеты субъектов Российской Федерации от государственной корпорации - Фонда содействия реформированию жилищно-коммунального хозяйства на обеспечение мероприятий по модернизации систем коммунальной инфраструктуры</t>
  </si>
  <si>
    <t>2 03 02099 02 0000 180</t>
  </si>
  <si>
    <t>Прочие безвозмездные поступления от государственных (муниципальных) организаций в бюджеты субъектов Российской Федерации</t>
  </si>
  <si>
    <t>2 04 00000 00 0000 180</t>
  </si>
  <si>
    <t>БЕЗВОЗМЕЗДНЫЕ ПОСТУПЛЕНИЯ ОТ НЕГОСУДАРСТВЕННЫХ ОРГАНИЗАЦИЙ</t>
  </si>
  <si>
    <t>2 18 00000 00 0000 000</t>
  </si>
  <si>
    <t>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субсидий, субвенций и иных межбюджетных трансфертов, имеющих целевое назначение, прошлых лет</t>
  </si>
  <si>
    <t>2 19 00000 00 0000 000</t>
  </si>
  <si>
    <t xml:space="preserve">Возврат остатков субсидий, субвенций и иных межбюджетных трансфертов, имеющих целевое назначение, прошлых лет </t>
  </si>
  <si>
    <t>ИТОГО  ДОХОДОВ</t>
  </si>
  <si>
    <t>105*</t>
  </si>
  <si>
    <t>102*</t>
  </si>
  <si>
    <t>* Темп роста с учетом переходящих платежей по налоговым и неналоговым доходам - 103%, по налогу на прибыль - 97%.</t>
  </si>
  <si>
    <t>1 05 01000 00 0000 110</t>
  </si>
  <si>
    <t>Налог, взимаемый в связи с применением упрощенной системы налогообложения</t>
  </si>
  <si>
    <t>1 07 01000 01 0000 100</t>
  </si>
  <si>
    <t>Налог на добычу полезных ископаемых</t>
  </si>
  <si>
    <t>1 07 04010 01 0000 110</t>
  </si>
  <si>
    <t>Сбор за пользование объектами животного мира</t>
  </si>
  <si>
    <t>1 0 704030 01 0000 100</t>
  </si>
  <si>
    <t>Сбор за пользование объектами водных биологических ресурсов (по внутренним водным объектам)</t>
  </si>
  <si>
    <t xml:space="preserve"> Единый сельскохозяйственный налог (за налоговые периоды, истекшие до 1 января 2011 года)</t>
  </si>
  <si>
    <t>1 05 03020 01 0000 110</t>
  </si>
</sst>
</file>

<file path=xl/styles.xml><?xml version="1.0" encoding="utf-8"?>
<styleSheet xmlns="http://schemas.openxmlformats.org/spreadsheetml/2006/main">
  <numFmts count="2">
    <numFmt numFmtId="164" formatCode="_-* #,##0\ _р_._-;\-* #,##0\ _р_._-;_-* &quot;-&quot;\ _р_._-;_-@_-"/>
    <numFmt numFmtId="165" formatCode="_-* #,##0.00\ _р_._-;\-* #,##0.00\ _р_._-;_-* &quot;-&quot;??\ _р_._-;_-@_-"/>
  </numFmts>
  <fonts count="19">
    <font>
      <sz val="10"/>
      <name val="Arial Cyr"/>
      <charset val="204"/>
    </font>
    <font>
      <sz val="10"/>
      <name val="Arial Cyr"/>
      <charset val="204"/>
    </font>
    <font>
      <b/>
      <sz val="19"/>
      <name val="Times New Roman"/>
      <family val="1"/>
    </font>
    <font>
      <sz val="10"/>
      <name val="Arial Cyr"/>
    </font>
    <font>
      <sz val="10"/>
      <name val="Times New Roman"/>
      <family val="1"/>
      <charset val="204"/>
    </font>
    <font>
      <sz val="16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name val="Times New Roman"/>
      <family val="1"/>
    </font>
    <font>
      <b/>
      <sz val="2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Times New Roman"/>
      <family val="1"/>
    </font>
    <font>
      <sz val="13"/>
      <name val="Times New Roman"/>
      <family val="1"/>
      <charset val="204"/>
    </font>
    <font>
      <b/>
      <sz val="1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3" fillId="0" borderId="0"/>
    <xf numFmtId="164" fontId="3" fillId="0" borderId="0" applyFont="0" applyFill="0" applyBorder="0" applyAlignment="0" applyProtection="0"/>
    <xf numFmtId="165" fontId="3" fillId="0" borderId="0" applyFont="0" applyFill="0" applyBorder="0" applyAlignment="0" applyProtection="0"/>
  </cellStyleXfs>
  <cellXfs count="87">
    <xf numFmtId="0" fontId="0" fillId="0" borderId="0" xfId="0"/>
    <xf numFmtId="4" fontId="4" fillId="0" borderId="0" xfId="2" applyNumberFormat="1" applyFont="1"/>
    <xf numFmtId="0" fontId="4" fillId="0" borderId="0" xfId="2" applyFont="1"/>
    <xf numFmtId="0" fontId="7" fillId="0" borderId="0" xfId="2" applyFont="1" applyFill="1" applyBorder="1" applyAlignment="1">
      <alignment horizontal="left"/>
    </xf>
    <xf numFmtId="3" fontId="8" fillId="0" borderId="0" xfId="1" applyNumberFormat="1" applyFont="1" applyFill="1" applyAlignment="1">
      <alignment horizontal="center" vertical="center" wrapText="1"/>
    </xf>
    <xf numFmtId="0" fontId="9" fillId="0" borderId="0" xfId="1" applyFont="1" applyFill="1" applyAlignment="1">
      <alignment horizontal="center" vertical="center" wrapText="1"/>
    </xf>
    <xf numFmtId="0" fontId="10" fillId="0" borderId="0" xfId="1" applyFont="1" applyAlignment="1">
      <alignment horizontal="right" wrapText="1"/>
    </xf>
    <xf numFmtId="0" fontId="11" fillId="0" borderId="1" xfId="2" applyFont="1" applyBorder="1" applyAlignment="1">
      <alignment horizontal="center" vertical="center" wrapText="1"/>
    </xf>
    <xf numFmtId="0" fontId="11" fillId="0" borderId="2" xfId="2" applyFont="1" applyFill="1" applyBorder="1" applyAlignment="1">
      <alignment horizontal="center" vertical="center"/>
    </xf>
    <xf numFmtId="0" fontId="11" fillId="0" borderId="2" xfId="2" applyFont="1" applyFill="1" applyBorder="1" applyAlignment="1">
      <alignment horizontal="center" vertical="center" wrapText="1"/>
    </xf>
    <xf numFmtId="3" fontId="11" fillId="0" borderId="2" xfId="2" applyNumberFormat="1" applyFont="1" applyFill="1" applyBorder="1" applyAlignment="1">
      <alignment horizontal="center" vertical="center" wrapText="1"/>
    </xf>
    <xf numFmtId="0" fontId="11" fillId="0" borderId="2" xfId="2" applyFont="1" applyBorder="1" applyAlignment="1">
      <alignment horizontal="center" vertical="center" wrapText="1"/>
    </xf>
    <xf numFmtId="4" fontId="5" fillId="0" borderId="0" xfId="2" applyNumberFormat="1" applyFont="1"/>
    <xf numFmtId="0" fontId="12" fillId="0" borderId="1" xfId="2" applyFont="1" applyBorder="1" applyAlignment="1">
      <alignment horizontal="center" vertical="center"/>
    </xf>
    <xf numFmtId="0" fontId="7" fillId="0" borderId="3" xfId="2" applyFont="1" applyBorder="1" applyAlignment="1">
      <alignment horizontal="left" wrapText="1"/>
    </xf>
    <xf numFmtId="3" fontId="8" fillId="0" borderId="3" xfId="2" applyNumberFormat="1" applyFont="1" applyFill="1" applyBorder="1" applyAlignment="1">
      <alignment horizontal="center"/>
    </xf>
    <xf numFmtId="3" fontId="8" fillId="2" borderId="3" xfId="2" applyNumberFormat="1" applyFont="1" applyFill="1" applyBorder="1" applyAlignment="1">
      <alignment horizontal="center"/>
    </xf>
    <xf numFmtId="1" fontId="7" fillId="0" borderId="2" xfId="2" applyNumberFormat="1" applyFont="1" applyBorder="1" applyAlignment="1">
      <alignment horizontal="center"/>
    </xf>
    <xf numFmtId="4" fontId="13" fillId="0" borderId="0" xfId="2" applyNumberFormat="1" applyFont="1"/>
    <xf numFmtId="0" fontId="14" fillId="0" borderId="0" xfId="2" applyFont="1"/>
    <xf numFmtId="0" fontId="12" fillId="0" borderId="2" xfId="2" applyFont="1" applyFill="1" applyBorder="1" applyAlignment="1">
      <alignment vertical="center" wrapText="1"/>
    </xf>
    <xf numFmtId="3" fontId="7" fillId="0" borderId="2" xfId="2" applyNumberFormat="1" applyFont="1" applyFill="1" applyBorder="1" applyAlignment="1">
      <alignment horizontal="center"/>
    </xf>
    <xf numFmtId="3" fontId="8" fillId="0" borderId="2" xfId="2" applyNumberFormat="1" applyFont="1" applyFill="1" applyBorder="1" applyAlignment="1">
      <alignment horizontal="center"/>
    </xf>
    <xf numFmtId="3" fontId="7" fillId="2" borderId="2" xfId="2" applyNumberFormat="1" applyFont="1" applyFill="1" applyBorder="1" applyAlignment="1">
      <alignment horizontal="center"/>
    </xf>
    <xf numFmtId="0" fontId="6" fillId="0" borderId="1" xfId="2" applyFont="1" applyBorder="1" applyAlignment="1">
      <alignment horizontal="center" vertical="center"/>
    </xf>
    <xf numFmtId="0" fontId="6" fillId="0" borderId="2" xfId="2" applyFont="1" applyFill="1" applyBorder="1" applyAlignment="1">
      <alignment vertical="center" wrapText="1"/>
    </xf>
    <xf numFmtId="3" fontId="15" fillId="0" borderId="2" xfId="2" applyNumberFormat="1" applyFont="1" applyFill="1" applyBorder="1" applyAlignment="1">
      <alignment horizontal="center"/>
    </xf>
    <xf numFmtId="3" fontId="16" fillId="0" borderId="2" xfId="2" applyNumberFormat="1" applyFont="1" applyFill="1" applyBorder="1" applyAlignment="1">
      <alignment horizontal="center"/>
    </xf>
    <xf numFmtId="3" fontId="15" fillId="0" borderId="3" xfId="2" applyNumberFormat="1" applyFont="1" applyFill="1" applyBorder="1" applyAlignment="1">
      <alignment horizontal="center"/>
    </xf>
    <xf numFmtId="3" fontId="15" fillId="2" borderId="2" xfId="2" applyNumberFormat="1" applyFont="1" applyFill="1" applyBorder="1" applyAlignment="1">
      <alignment horizontal="center"/>
    </xf>
    <xf numFmtId="1" fontId="15" fillId="0" borderId="2" xfId="2" applyNumberFormat="1" applyFont="1" applyBorder="1" applyAlignment="1">
      <alignment horizontal="center"/>
    </xf>
    <xf numFmtId="0" fontId="17" fillId="0" borderId="0" xfId="2" applyFont="1"/>
    <xf numFmtId="3" fontId="7" fillId="0" borderId="3" xfId="2" applyNumberFormat="1" applyFont="1" applyFill="1" applyBorder="1" applyAlignment="1">
      <alignment horizontal="center"/>
    </xf>
    <xf numFmtId="0" fontId="18" fillId="0" borderId="0" xfId="2" applyFont="1"/>
    <xf numFmtId="0" fontId="12" fillId="0" borderId="2" xfId="2" applyFont="1" applyBorder="1" applyAlignment="1">
      <alignment horizontal="center" vertical="center"/>
    </xf>
    <xf numFmtId="0" fontId="12" fillId="0" borderId="4" xfId="2" applyFont="1" applyFill="1" applyBorder="1" applyAlignment="1">
      <alignment vertical="center" wrapText="1"/>
    </xf>
    <xf numFmtId="0" fontId="6" fillId="0" borderId="2" xfId="2" applyFont="1" applyBorder="1" applyAlignment="1">
      <alignment horizontal="center" vertical="center"/>
    </xf>
    <xf numFmtId="0" fontId="6" fillId="0" borderId="4" xfId="2" applyFont="1" applyFill="1" applyBorder="1" applyAlignment="1">
      <alignment vertical="center" wrapText="1"/>
    </xf>
    <xf numFmtId="0" fontId="6" fillId="0" borderId="4" xfId="2" applyFont="1" applyBorder="1" applyAlignment="1">
      <alignment vertical="center" wrapText="1"/>
    </xf>
    <xf numFmtId="0" fontId="12" fillId="0" borderId="1" xfId="2" applyFont="1" applyBorder="1" applyAlignment="1">
      <alignment horizontal="center"/>
    </xf>
    <xf numFmtId="0" fontId="12" fillId="0" borderId="2" xfId="2" applyFont="1" applyFill="1" applyBorder="1" applyAlignment="1">
      <alignment wrapText="1"/>
    </xf>
    <xf numFmtId="1" fontId="12" fillId="0" borderId="1" xfId="2" applyNumberFormat="1" applyFont="1" applyFill="1" applyBorder="1" applyAlignment="1">
      <alignment horizontal="center" vertical="center"/>
    </xf>
    <xf numFmtId="3" fontId="8" fillId="2" borderId="2" xfId="2" applyNumberFormat="1" applyFont="1" applyFill="1" applyBorder="1" applyAlignment="1">
      <alignment horizontal="center"/>
    </xf>
    <xf numFmtId="1" fontId="6" fillId="0" borderId="1" xfId="2" applyNumberFormat="1" applyFont="1" applyFill="1" applyBorder="1" applyAlignment="1">
      <alignment horizontal="center" vertical="center"/>
    </xf>
    <xf numFmtId="0" fontId="6" fillId="0" borderId="2" xfId="2" applyFont="1" applyFill="1" applyBorder="1" applyAlignment="1">
      <alignment wrapText="1"/>
    </xf>
    <xf numFmtId="3" fontId="16" fillId="2" borderId="2" xfId="2" applyNumberFormat="1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justify" vertical="center" wrapText="1"/>
    </xf>
    <xf numFmtId="3" fontId="15" fillId="3" borderId="2" xfId="2" applyNumberFormat="1" applyFont="1" applyFill="1" applyBorder="1" applyAlignment="1">
      <alignment horizontal="center"/>
    </xf>
    <xf numFmtId="1" fontId="15" fillId="3" borderId="2" xfId="2" applyNumberFormat="1" applyFont="1" applyFill="1" applyBorder="1" applyAlignment="1">
      <alignment horizontal="center"/>
    </xf>
    <xf numFmtId="3" fontId="16" fillId="3" borderId="2" xfId="2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justify" vertical="center" wrapText="1"/>
    </xf>
    <xf numFmtId="1" fontId="15" fillId="0" borderId="2" xfId="2" applyNumberFormat="1" applyFont="1" applyFill="1" applyBorder="1" applyAlignment="1">
      <alignment horizontal="center"/>
    </xf>
    <xf numFmtId="0" fontId="4" fillId="0" borderId="0" xfId="2" applyFont="1" applyFill="1"/>
    <xf numFmtId="0" fontId="6" fillId="0" borderId="2" xfId="0" applyFont="1" applyFill="1" applyBorder="1" applyAlignment="1">
      <alignment horizontal="justify" wrapText="1"/>
    </xf>
    <xf numFmtId="4" fontId="13" fillId="3" borderId="0" xfId="2" applyNumberFormat="1" applyFont="1" applyFill="1"/>
    <xf numFmtId="0" fontId="4" fillId="3" borderId="0" xfId="2" applyFont="1" applyFill="1"/>
    <xf numFmtId="3" fontId="15" fillId="0" borderId="4" xfId="2" applyNumberFormat="1" applyFont="1" applyFill="1" applyBorder="1" applyAlignment="1">
      <alignment horizontal="center"/>
    </xf>
    <xf numFmtId="4" fontId="13" fillId="0" borderId="0" xfId="2" applyNumberFormat="1" applyFont="1" applyFill="1"/>
    <xf numFmtId="3" fontId="15" fillId="3" borderId="4" xfId="2" applyNumberFormat="1" applyFont="1" applyFill="1" applyBorder="1" applyAlignment="1">
      <alignment horizontal="center"/>
    </xf>
    <xf numFmtId="0" fontId="6" fillId="0" borderId="2" xfId="0" applyFont="1" applyFill="1" applyBorder="1" applyAlignment="1">
      <alignment wrapText="1"/>
    </xf>
    <xf numFmtId="0" fontId="12" fillId="0" borderId="5" xfId="0" applyFont="1" applyFill="1" applyBorder="1" applyAlignment="1">
      <alignment horizontal="center" vertical="center"/>
    </xf>
    <xf numFmtId="0" fontId="12" fillId="0" borderId="2" xfId="2" applyFont="1" applyFill="1" applyBorder="1"/>
    <xf numFmtId="0" fontId="6" fillId="0" borderId="5" xfId="0" applyFont="1" applyFill="1" applyBorder="1" applyAlignment="1">
      <alignment horizontal="center" vertical="center"/>
    </xf>
    <xf numFmtId="0" fontId="6" fillId="0" borderId="3" xfId="2" applyFont="1" applyFill="1" applyBorder="1" applyAlignment="1">
      <alignment wrapText="1"/>
    </xf>
    <xf numFmtId="3" fontId="16" fillId="0" borderId="3" xfId="2" applyNumberFormat="1" applyFont="1" applyFill="1" applyBorder="1" applyAlignment="1">
      <alignment horizontal="center"/>
    </xf>
    <xf numFmtId="0" fontId="14" fillId="0" borderId="0" xfId="2" applyFont="1" applyFill="1"/>
    <xf numFmtId="4" fontId="5" fillId="0" borderId="0" xfId="2" applyNumberFormat="1" applyFont="1" applyFill="1"/>
    <xf numFmtId="0" fontId="6" fillId="3" borderId="3" xfId="2" applyFont="1" applyFill="1" applyBorder="1" applyAlignment="1">
      <alignment wrapText="1"/>
    </xf>
    <xf numFmtId="1" fontId="12" fillId="0" borderId="2" xfId="2" applyNumberFormat="1" applyFont="1" applyFill="1" applyBorder="1" applyAlignment="1">
      <alignment horizontal="center" vertical="center"/>
    </xf>
    <xf numFmtId="1" fontId="6" fillId="0" borderId="2" xfId="2" applyNumberFormat="1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vertical="center" wrapText="1"/>
    </xf>
    <xf numFmtId="0" fontId="12" fillId="0" borderId="2" xfId="2" applyFont="1" applyFill="1" applyBorder="1" applyAlignment="1">
      <alignment horizontal="center" vertical="center"/>
    </xf>
    <xf numFmtId="0" fontId="14" fillId="0" borderId="2" xfId="2" applyFont="1" applyBorder="1" applyAlignment="1">
      <alignment horizontal="center"/>
    </xf>
    <xf numFmtId="0" fontId="4" fillId="0" borderId="0" xfId="2" applyFont="1" applyAlignment="1">
      <alignment horizontal="center"/>
    </xf>
    <xf numFmtId="0" fontId="5" fillId="0" borderId="0" xfId="2" applyFont="1" applyFill="1"/>
    <xf numFmtId="3" fontId="16" fillId="0" borderId="0" xfId="2" applyNumberFormat="1" applyFont="1" applyFill="1" applyAlignment="1">
      <alignment horizontal="center"/>
    </xf>
    <xf numFmtId="1" fontId="6" fillId="2" borderId="2" xfId="0" applyNumberFormat="1" applyFont="1" applyFill="1" applyBorder="1" applyAlignment="1">
      <alignment horizontal="center" vertical="center"/>
    </xf>
    <xf numFmtId="1" fontId="10" fillId="2" borderId="2" xfId="0" applyNumberFormat="1" applyFont="1" applyFill="1" applyBorder="1" applyAlignment="1">
      <alignment horizontal="left" vertical="center" wrapText="1"/>
    </xf>
    <xf numFmtId="1" fontId="6" fillId="2" borderId="1" xfId="0" applyNumberFormat="1" applyFont="1" applyFill="1" applyBorder="1" applyAlignment="1">
      <alignment horizontal="center" vertical="center"/>
    </xf>
    <xf numFmtId="49" fontId="6" fillId="0" borderId="1" xfId="2" applyNumberFormat="1" applyFont="1" applyBorder="1" applyAlignment="1">
      <alignment horizontal="center" vertical="center"/>
    </xf>
    <xf numFmtId="3" fontId="6" fillId="0" borderId="1" xfId="2" applyNumberFormat="1" applyFont="1" applyBorder="1" applyAlignment="1">
      <alignment horizontal="center" vertical="center"/>
    </xf>
    <xf numFmtId="0" fontId="2" fillId="0" borderId="0" xfId="1" applyFont="1" applyAlignment="1">
      <alignment horizontal="center" vertical="center" wrapText="1"/>
    </xf>
    <xf numFmtId="0" fontId="6" fillId="0" borderId="0" xfId="2" applyFont="1" applyBorder="1" applyAlignment="1">
      <alignment horizontal="left"/>
    </xf>
    <xf numFmtId="0" fontId="10" fillId="0" borderId="6" xfId="2" applyFont="1" applyBorder="1" applyAlignment="1">
      <alignment horizontal="left"/>
    </xf>
  </cellXfs>
  <cellStyles count="5">
    <cellStyle name="Обычный" xfId="0" builtinId="0"/>
    <cellStyle name="Обычный_План покварт. На 2002 год" xfId="1"/>
    <cellStyle name="Обычный_приложение 1 к закону 2004 года" xfId="2"/>
    <cellStyle name="Тысячи [0]_дох.рас.02.12.98 II вар" xfId="3"/>
    <cellStyle name="Тысячи_дох.рас.02.12.98 II вар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22"/>
  <sheetViews>
    <sheetView tabSelected="1" view="pageBreakPreview" zoomScale="81" zoomScaleNormal="100" zoomScaleSheetLayoutView="81" workbookViewId="0">
      <pane xSplit="2" ySplit="3" topLeftCell="C7" activePane="bottomRight" state="frozen"/>
      <selection pane="topRight" activeCell="C1" sqref="C1"/>
      <selection pane="bottomLeft" activeCell="A8" sqref="A8"/>
      <selection pane="bottomRight" activeCell="B19" sqref="B19"/>
    </sheetView>
  </sheetViews>
  <sheetFormatPr defaultRowHeight="20.25"/>
  <cols>
    <col min="1" max="1" width="26.28515625" style="76" customWidth="1"/>
    <col min="2" max="2" width="64.28515625" style="77" customWidth="1"/>
    <col min="3" max="3" width="15.140625" style="77" customWidth="1"/>
    <col min="4" max="4" width="21.5703125" style="78" customWidth="1"/>
    <col min="5" max="5" width="13.7109375" style="55" customWidth="1"/>
    <col min="6" max="6" width="23.85546875" style="55" hidden="1" customWidth="1"/>
    <col min="7" max="7" width="20.28515625" style="2" customWidth="1"/>
    <col min="8" max="8" width="22.42578125" style="1" customWidth="1"/>
    <col min="9" max="16384" width="9.140625" style="2"/>
  </cols>
  <sheetData>
    <row r="1" spans="1:14" ht="54" customHeight="1">
      <c r="A1" s="84" t="s">
        <v>0</v>
      </c>
      <c r="B1" s="84"/>
      <c r="C1" s="84"/>
      <c r="D1" s="84"/>
      <c r="E1" s="84"/>
      <c r="F1" s="84"/>
      <c r="G1" s="84"/>
    </row>
    <row r="2" spans="1:14" ht="20.25" customHeight="1">
      <c r="A2" s="85"/>
      <c r="B2" s="85"/>
      <c r="C2" s="3"/>
      <c r="D2" s="4"/>
      <c r="E2" s="5"/>
      <c r="F2" s="5"/>
      <c r="G2" s="6" t="s">
        <v>1</v>
      </c>
    </row>
    <row r="3" spans="1:14" ht="56.25" customHeight="1">
      <c r="A3" s="7" t="s">
        <v>2</v>
      </c>
      <c r="B3" s="8" t="s">
        <v>3</v>
      </c>
      <c r="C3" s="9" t="s">
        <v>4</v>
      </c>
      <c r="D3" s="10" t="s">
        <v>5</v>
      </c>
      <c r="E3" s="9" t="s">
        <v>6</v>
      </c>
      <c r="F3" s="9" t="s">
        <v>7</v>
      </c>
      <c r="G3" s="11" t="s">
        <v>8</v>
      </c>
      <c r="H3" s="12"/>
    </row>
    <row r="4" spans="1:14" ht="24.75" customHeight="1">
      <c r="A4" s="13" t="s">
        <v>9</v>
      </c>
      <c r="B4" s="14" t="s">
        <v>10</v>
      </c>
      <c r="C4" s="15">
        <f>C5+C8+C10+C13+C17+C21+C22+C23+C24+C28+C29+C31+C32+C30</f>
        <v>44352820</v>
      </c>
      <c r="D4" s="15">
        <f>D5+D8+D10+D13+D17+D21+D22+D23+D24+D28+D29+D31+D32+D30</f>
        <v>20566825.854739998</v>
      </c>
      <c r="E4" s="15">
        <f t="shared" ref="E4:E19" si="0">D4/C4*100</f>
        <v>46.370954213824504</v>
      </c>
      <c r="F4" s="16">
        <f>F5+F8+F10+F13+F17+F21+F22+F23+F24+F28+F29+F31+F32+F30</f>
        <v>19533983.481399998</v>
      </c>
      <c r="G4" s="17" t="s">
        <v>234</v>
      </c>
      <c r="H4" s="18"/>
      <c r="J4" s="19"/>
      <c r="K4" s="19"/>
      <c r="L4" s="19"/>
    </row>
    <row r="5" spans="1:14">
      <c r="A5" s="13" t="s">
        <v>11</v>
      </c>
      <c r="B5" s="20" t="s">
        <v>12</v>
      </c>
      <c r="C5" s="21">
        <f>C6+C7</f>
        <v>31049386</v>
      </c>
      <c r="D5" s="22">
        <f>D6+D7</f>
        <v>13994299.769239999</v>
      </c>
      <c r="E5" s="15">
        <f t="shared" si="0"/>
        <v>45.071099857626812</v>
      </c>
      <c r="F5" s="23">
        <f>F6+F7</f>
        <v>13776428.11857</v>
      </c>
      <c r="G5" s="17">
        <f t="shared" ref="G5:G31" si="1">D5/F5*100</f>
        <v>101.58148141735171</v>
      </c>
      <c r="H5" s="18"/>
    </row>
    <row r="6" spans="1:14" ht="24.75" customHeight="1">
      <c r="A6" s="24" t="s">
        <v>13</v>
      </c>
      <c r="B6" s="25" t="s">
        <v>14</v>
      </c>
      <c r="C6" s="26">
        <v>16659226</v>
      </c>
      <c r="D6" s="27">
        <v>8035058.7027399996</v>
      </c>
      <c r="E6" s="28">
        <f t="shared" si="0"/>
        <v>48.231884859116505</v>
      </c>
      <c r="F6" s="29">
        <v>7862499.7825699998</v>
      </c>
      <c r="G6" s="30" t="s">
        <v>235</v>
      </c>
      <c r="H6" s="18"/>
    </row>
    <row r="7" spans="1:14" ht="22.5" customHeight="1">
      <c r="A7" s="24" t="s">
        <v>15</v>
      </c>
      <c r="B7" s="25" t="s">
        <v>16</v>
      </c>
      <c r="C7" s="26">
        <v>14390160</v>
      </c>
      <c r="D7" s="27">
        <v>5959241.0664999997</v>
      </c>
      <c r="E7" s="28">
        <f t="shared" si="0"/>
        <v>41.411916660412388</v>
      </c>
      <c r="F7" s="29">
        <v>5913928.3360000001</v>
      </c>
      <c r="G7" s="30">
        <f t="shared" si="1"/>
        <v>100.76620357781758</v>
      </c>
      <c r="H7" s="18"/>
    </row>
    <row r="8" spans="1:14" ht="51" customHeight="1">
      <c r="A8" s="13" t="s">
        <v>17</v>
      </c>
      <c r="B8" s="20" t="s">
        <v>18</v>
      </c>
      <c r="C8" s="21">
        <f>C9</f>
        <v>5267366</v>
      </c>
      <c r="D8" s="22">
        <f>D9</f>
        <v>2283088.15331</v>
      </c>
      <c r="E8" s="15">
        <f t="shared" si="0"/>
        <v>43.344019635430683</v>
      </c>
      <c r="F8" s="23">
        <f>F9</f>
        <v>1992542.9184100002</v>
      </c>
      <c r="G8" s="17">
        <f t="shared" si="1"/>
        <v>114.5816299471154</v>
      </c>
      <c r="H8" s="18"/>
      <c r="K8" s="19"/>
      <c r="L8" s="19"/>
      <c r="M8" s="19"/>
      <c r="N8" s="19"/>
    </row>
    <row r="9" spans="1:14" ht="34.5" customHeight="1">
      <c r="A9" s="24" t="s">
        <v>19</v>
      </c>
      <c r="B9" s="25" t="s">
        <v>20</v>
      </c>
      <c r="C9" s="26">
        <v>5267366</v>
      </c>
      <c r="D9" s="27">
        <v>2283088.15331</v>
      </c>
      <c r="E9" s="28">
        <f t="shared" si="0"/>
        <v>43.344019635430683</v>
      </c>
      <c r="F9" s="29">
        <v>1992542.9184100002</v>
      </c>
      <c r="G9" s="30">
        <f t="shared" si="1"/>
        <v>114.5816299471154</v>
      </c>
      <c r="H9" s="18"/>
    </row>
    <row r="10" spans="1:14" ht="17.25" customHeight="1">
      <c r="A10" s="13" t="s">
        <v>21</v>
      </c>
      <c r="B10" s="20" t="s">
        <v>22</v>
      </c>
      <c r="C10" s="21">
        <v>1980330</v>
      </c>
      <c r="D10" s="22">
        <v>1249006.2455200001</v>
      </c>
      <c r="E10" s="15">
        <f t="shared" si="0"/>
        <v>63.070611742487372</v>
      </c>
      <c r="F10" s="23">
        <v>1110969.3131200001</v>
      </c>
      <c r="G10" s="17">
        <f t="shared" si="1"/>
        <v>112.42490956049387</v>
      </c>
      <c r="H10" s="18"/>
      <c r="K10" s="19"/>
      <c r="L10" s="19"/>
      <c r="M10" s="19"/>
      <c r="N10" s="19"/>
    </row>
    <row r="11" spans="1:14" ht="30">
      <c r="A11" s="79" t="s">
        <v>237</v>
      </c>
      <c r="B11" s="80" t="s">
        <v>238</v>
      </c>
      <c r="C11" s="26">
        <v>1980330</v>
      </c>
      <c r="D11" s="26">
        <v>1249006.8212900001</v>
      </c>
      <c r="E11" s="28">
        <f t="shared" si="0"/>
        <v>63.070640816934556</v>
      </c>
      <c r="F11" s="29">
        <v>1110935.7637700001</v>
      </c>
      <c r="G11" s="30">
        <f t="shared" si="1"/>
        <v>112.42835652814442</v>
      </c>
      <c r="H11" s="12"/>
    </row>
    <row r="12" spans="1:14" ht="30">
      <c r="A12" s="81" t="s">
        <v>246</v>
      </c>
      <c r="B12" s="80" t="s">
        <v>245</v>
      </c>
      <c r="C12" s="26"/>
      <c r="D12" s="26">
        <v>-0.57577</v>
      </c>
      <c r="E12" s="28"/>
      <c r="F12" s="29">
        <v>33.549349999999997</v>
      </c>
      <c r="G12" s="30"/>
      <c r="H12" s="12"/>
    </row>
    <row r="13" spans="1:14" s="19" customFormat="1" ht="17.25" customHeight="1">
      <c r="A13" s="13" t="s">
        <v>23</v>
      </c>
      <c r="B13" s="20" t="s">
        <v>24</v>
      </c>
      <c r="C13" s="21">
        <f>C14+C15+C16</f>
        <v>4858529</v>
      </c>
      <c r="D13" s="21">
        <f>D14+D15+D16</f>
        <v>2376444.62763</v>
      </c>
      <c r="E13" s="15">
        <f t="shared" si="0"/>
        <v>48.912842295065026</v>
      </c>
      <c r="F13" s="23">
        <f>F14+F15+F16</f>
        <v>2193571.62757</v>
      </c>
      <c r="G13" s="17">
        <f t="shared" si="1"/>
        <v>108.33676902826208</v>
      </c>
      <c r="H13" s="18"/>
      <c r="I13" s="2"/>
      <c r="J13" s="2"/>
    </row>
    <row r="14" spans="1:14" s="31" customFormat="1">
      <c r="A14" s="24" t="s">
        <v>25</v>
      </c>
      <c r="B14" s="25" t="s">
        <v>26</v>
      </c>
      <c r="C14" s="26">
        <v>3996759</v>
      </c>
      <c r="D14" s="27">
        <v>2145524.5027800002</v>
      </c>
      <c r="E14" s="28">
        <f t="shared" si="0"/>
        <v>53.681608092456926</v>
      </c>
      <c r="F14" s="29">
        <v>1970443.66747</v>
      </c>
      <c r="G14" s="30">
        <f t="shared" si="1"/>
        <v>108.88535095929942</v>
      </c>
      <c r="H14" s="18"/>
      <c r="I14" s="2"/>
      <c r="J14" s="2"/>
    </row>
    <row r="15" spans="1:14" s="31" customFormat="1">
      <c r="A15" s="24" t="s">
        <v>27</v>
      </c>
      <c r="B15" s="25" t="s">
        <v>28</v>
      </c>
      <c r="C15" s="26">
        <v>859020</v>
      </c>
      <c r="D15" s="27">
        <v>229756.84862</v>
      </c>
      <c r="E15" s="28">
        <f t="shared" si="0"/>
        <v>26.746391075877163</v>
      </c>
      <c r="F15" s="29">
        <v>221902.86084000001</v>
      </c>
      <c r="G15" s="30">
        <f t="shared" si="1"/>
        <v>103.5393810382927</v>
      </c>
      <c r="H15" s="18"/>
      <c r="I15" s="2"/>
      <c r="J15" s="2"/>
    </row>
    <row r="16" spans="1:14" s="31" customFormat="1">
      <c r="A16" s="24" t="s">
        <v>29</v>
      </c>
      <c r="B16" s="25" t="s">
        <v>30</v>
      </c>
      <c r="C16" s="26">
        <v>2750</v>
      </c>
      <c r="D16" s="27">
        <v>1163.2762299999999</v>
      </c>
      <c r="E16" s="28">
        <f t="shared" si="0"/>
        <v>42.30095381818181</v>
      </c>
      <c r="F16" s="26">
        <v>1225.09926</v>
      </c>
      <c r="G16" s="30">
        <f t="shared" si="1"/>
        <v>94.953630940892083</v>
      </c>
      <c r="H16" s="18"/>
      <c r="I16" s="2"/>
      <c r="J16" s="2"/>
    </row>
    <row r="17" spans="1:10" ht="37.5" customHeight="1">
      <c r="A17" s="13" t="s">
        <v>31</v>
      </c>
      <c r="B17" s="20" t="s">
        <v>32</v>
      </c>
      <c r="C17" s="21">
        <v>4100</v>
      </c>
      <c r="D17" s="21">
        <v>460.83148</v>
      </c>
      <c r="E17" s="32">
        <f t="shared" si="0"/>
        <v>11.239792195121952</v>
      </c>
      <c r="F17" s="23">
        <v>336.14250999999996</v>
      </c>
      <c r="G17" s="17">
        <f t="shared" si="1"/>
        <v>137.09407953192238</v>
      </c>
      <c r="H17" s="18"/>
    </row>
    <row r="18" spans="1:10">
      <c r="A18" s="82" t="s">
        <v>239</v>
      </c>
      <c r="B18" s="25" t="s">
        <v>240</v>
      </c>
      <c r="C18" s="26"/>
      <c r="D18" s="26">
        <v>-5.3169199999999996</v>
      </c>
      <c r="E18" s="28"/>
      <c r="F18" s="29">
        <v>35.831510000000002</v>
      </c>
      <c r="G18" s="30"/>
      <c r="H18" s="12"/>
    </row>
    <row r="19" spans="1:10">
      <c r="A19" s="83" t="s">
        <v>241</v>
      </c>
      <c r="B19" s="25" t="s">
        <v>242</v>
      </c>
      <c r="C19" s="26">
        <v>4100</v>
      </c>
      <c r="D19" s="26">
        <v>461.01</v>
      </c>
      <c r="E19" s="28">
        <f t="shared" si="0"/>
        <v>11.244146341463415</v>
      </c>
      <c r="F19" s="29">
        <v>299.29500000000002</v>
      </c>
      <c r="G19" s="30">
        <f t="shared" si="1"/>
        <v>154.03197514158271</v>
      </c>
      <c r="H19" s="12"/>
    </row>
    <row r="20" spans="1:10" ht="31.5">
      <c r="A20" s="82" t="s">
        <v>243</v>
      </c>
      <c r="B20" s="25" t="s">
        <v>244</v>
      </c>
      <c r="C20" s="26"/>
      <c r="D20" s="26">
        <v>5.1383999999999999</v>
      </c>
      <c r="E20" s="28"/>
      <c r="F20" s="29">
        <v>1.016</v>
      </c>
      <c r="G20" s="30"/>
      <c r="H20" s="12"/>
    </row>
    <row r="21" spans="1:10" s="33" customFormat="1" ht="19.5" customHeight="1">
      <c r="A21" s="13" t="s">
        <v>33</v>
      </c>
      <c r="B21" s="20" t="s">
        <v>34</v>
      </c>
      <c r="C21" s="22">
        <v>56616</v>
      </c>
      <c r="D21" s="22">
        <v>52191.054129999997</v>
      </c>
      <c r="E21" s="15">
        <f>D21/C21*100</f>
        <v>92.184283824360605</v>
      </c>
      <c r="F21" s="23">
        <v>26501.712179999999</v>
      </c>
      <c r="G21" s="17">
        <f t="shared" si="1"/>
        <v>196.93465001626168</v>
      </c>
      <c r="H21" s="18"/>
      <c r="I21" s="2"/>
      <c r="J21" s="2"/>
    </row>
    <row r="22" spans="1:10" s="19" customFormat="1" ht="54" customHeight="1">
      <c r="A22" s="13" t="s">
        <v>35</v>
      </c>
      <c r="B22" s="20" t="s">
        <v>36</v>
      </c>
      <c r="C22" s="21"/>
      <c r="D22" s="22">
        <v>21.287030000000001</v>
      </c>
      <c r="E22" s="15"/>
      <c r="F22" s="23">
        <v>8.1229399999999998</v>
      </c>
      <c r="G22" s="17">
        <f t="shared" si="1"/>
        <v>262.06065784063406</v>
      </c>
      <c r="H22" s="18"/>
      <c r="I22" s="2"/>
      <c r="J22" s="2"/>
    </row>
    <row r="23" spans="1:10" ht="47.25" customHeight="1">
      <c r="A23" s="13" t="s">
        <v>37</v>
      </c>
      <c r="B23" s="20" t="s">
        <v>38</v>
      </c>
      <c r="C23" s="21">
        <v>56067</v>
      </c>
      <c r="D23" s="22">
        <v>48128.882610000001</v>
      </c>
      <c r="E23" s="15">
        <f>D23/C23*100</f>
        <v>85.841729734068167</v>
      </c>
      <c r="F23" s="23">
        <v>46989.423450000002</v>
      </c>
      <c r="G23" s="17">
        <f t="shared" si="1"/>
        <v>102.42492688000834</v>
      </c>
      <c r="H23" s="18"/>
    </row>
    <row r="24" spans="1:10" ht="36.75" customHeight="1">
      <c r="A24" s="34" t="s">
        <v>39</v>
      </c>
      <c r="B24" s="35" t="s">
        <v>40</v>
      </c>
      <c r="C24" s="21">
        <f>C25+C27+C26</f>
        <v>146747</v>
      </c>
      <c r="D24" s="22">
        <f>D25+D27+D26</f>
        <v>79644.958989999999</v>
      </c>
      <c r="E24" s="15">
        <f>D24/C24*100</f>
        <v>54.27365396907603</v>
      </c>
      <c r="F24" s="23">
        <f>F25+F26+F27+0.09472</f>
        <v>71954.423709999988</v>
      </c>
      <c r="G24" s="17">
        <f t="shared" si="1"/>
        <v>110.68806458793333</v>
      </c>
      <c r="H24" s="18"/>
    </row>
    <row r="25" spans="1:10" ht="27" customHeight="1">
      <c r="A25" s="36" t="s">
        <v>41</v>
      </c>
      <c r="B25" s="37" t="s">
        <v>42</v>
      </c>
      <c r="C25" s="26">
        <v>79485</v>
      </c>
      <c r="D25" s="27">
        <v>43385.802100000001</v>
      </c>
      <c r="E25" s="28">
        <f>D25/C25*100</f>
        <v>54.583634773856701</v>
      </c>
      <c r="F25" s="29">
        <v>40957.059179999997</v>
      </c>
      <c r="G25" s="30">
        <f t="shared" si="1"/>
        <v>105.92997390102168</v>
      </c>
      <c r="H25" s="18"/>
    </row>
    <row r="26" spans="1:10" ht="23.25" customHeight="1">
      <c r="A26" s="36" t="s">
        <v>43</v>
      </c>
      <c r="B26" s="37" t="s">
        <v>44</v>
      </c>
      <c r="C26" s="26"/>
      <c r="D26" s="27">
        <v>3138.7083400000001</v>
      </c>
      <c r="E26" s="28"/>
      <c r="F26" s="29">
        <v>1728.89733</v>
      </c>
      <c r="G26" s="30">
        <f t="shared" si="1"/>
        <v>181.54394049529824</v>
      </c>
      <c r="H26" s="18"/>
    </row>
    <row r="27" spans="1:10" ht="29.25" customHeight="1">
      <c r="A27" s="36" t="s">
        <v>45</v>
      </c>
      <c r="B27" s="38" t="s">
        <v>46</v>
      </c>
      <c r="C27" s="26">
        <v>67262</v>
      </c>
      <c r="D27" s="27">
        <v>33120.448550000001</v>
      </c>
      <c r="E27" s="28">
        <f>D27/C27*100</f>
        <v>49.240951131396635</v>
      </c>
      <c r="F27" s="29">
        <v>29268.372480000002</v>
      </c>
      <c r="G27" s="30">
        <f t="shared" si="1"/>
        <v>113.16122402307217</v>
      </c>
      <c r="H27" s="18"/>
    </row>
    <row r="28" spans="1:10" ht="35.25" customHeight="1">
      <c r="A28" s="34" t="s">
        <v>47</v>
      </c>
      <c r="B28" s="35" t="s">
        <v>48</v>
      </c>
      <c r="C28" s="21">
        <v>20086</v>
      </c>
      <c r="D28" s="22">
        <v>25913.092540000001</v>
      </c>
      <c r="E28" s="15">
        <f>D28/C28*100</f>
        <v>129.0107166185403</v>
      </c>
      <c r="F28" s="23">
        <v>21254.283220000001</v>
      </c>
      <c r="G28" s="17">
        <f t="shared" si="1"/>
        <v>121.91939042016774</v>
      </c>
      <c r="H28" s="18"/>
    </row>
    <row r="29" spans="1:10" ht="36.75" customHeight="1">
      <c r="A29" s="34" t="s">
        <v>49</v>
      </c>
      <c r="B29" s="35" t="s">
        <v>50</v>
      </c>
      <c r="C29" s="21">
        <v>30000</v>
      </c>
      <c r="D29" s="22">
        <v>4149.6712299999999</v>
      </c>
      <c r="E29" s="15">
        <f>D29/C29*100</f>
        <v>13.832237433333333</v>
      </c>
      <c r="F29" s="23">
        <v>18313.152269999999</v>
      </c>
      <c r="G29" s="17">
        <f t="shared" si="1"/>
        <v>22.65951360431734</v>
      </c>
      <c r="H29" s="18"/>
    </row>
    <row r="30" spans="1:10" ht="26.25" customHeight="1">
      <c r="A30" s="34" t="s">
        <v>51</v>
      </c>
      <c r="B30" s="35" t="s">
        <v>52</v>
      </c>
      <c r="C30" s="21">
        <v>2828</v>
      </c>
      <c r="D30" s="22">
        <v>1372.24</v>
      </c>
      <c r="E30" s="15">
        <f>D30/C30*100</f>
        <v>48.523338048090523</v>
      </c>
      <c r="F30" s="23">
        <v>1765.5709999999999</v>
      </c>
      <c r="G30" s="17">
        <f t="shared" si="1"/>
        <v>77.722164670806222</v>
      </c>
      <c r="H30" s="18"/>
    </row>
    <row r="31" spans="1:10" ht="26.25" customHeight="1">
      <c r="A31" s="34" t="s">
        <v>53</v>
      </c>
      <c r="B31" s="35" t="s">
        <v>54</v>
      </c>
      <c r="C31" s="21">
        <v>880765</v>
      </c>
      <c r="D31" s="22">
        <v>383440.19296999997</v>
      </c>
      <c r="E31" s="15">
        <f>D31/C31*100</f>
        <v>43.534903517964494</v>
      </c>
      <c r="F31" s="23">
        <v>272865.88594000001</v>
      </c>
      <c r="G31" s="17">
        <f t="shared" si="1"/>
        <v>140.52331666491793</v>
      </c>
      <c r="H31" s="18"/>
    </row>
    <row r="32" spans="1:10" ht="26.25" customHeight="1">
      <c r="A32" s="34" t="s">
        <v>55</v>
      </c>
      <c r="B32" s="35" t="s">
        <v>56</v>
      </c>
      <c r="C32" s="21"/>
      <c r="D32" s="22">
        <v>68664.848060000004</v>
      </c>
      <c r="E32" s="15"/>
      <c r="F32" s="23">
        <v>482.78651000000002</v>
      </c>
      <c r="G32" s="17"/>
      <c r="H32" s="18"/>
    </row>
    <row r="33" spans="1:10" ht="24.75" customHeight="1">
      <c r="A33" s="13" t="s">
        <v>57</v>
      </c>
      <c r="B33" s="20" t="s">
        <v>58</v>
      </c>
      <c r="C33" s="22">
        <f>C34+C112+C119+C120+C111+C118+C43</f>
        <v>10683518.91516</v>
      </c>
      <c r="D33" s="22">
        <f>D34+D112+D119+D120+D111+D118+D43</f>
        <v>6151059.5838099997</v>
      </c>
      <c r="E33" s="15">
        <f t="shared" ref="E33:E46" si="2">D33/C33*100</f>
        <v>57.575220605278247</v>
      </c>
      <c r="F33" s="22">
        <f>F34+F112+F119+F120+F111+F118</f>
        <v>5100741.7192000002</v>
      </c>
      <c r="G33" s="17">
        <f t="shared" ref="G33:G42" si="3">D33/F33*100</f>
        <v>120.59147320979686</v>
      </c>
      <c r="H33" s="18"/>
    </row>
    <row r="34" spans="1:10" ht="26.25" customHeight="1">
      <c r="A34" s="39" t="s">
        <v>59</v>
      </c>
      <c r="B34" s="40" t="s">
        <v>60</v>
      </c>
      <c r="C34" s="22">
        <f>C35+C38+C72+C92-C43</f>
        <v>9977937.3513799999</v>
      </c>
      <c r="D34" s="22">
        <f>D35+D38+D72+D92-D43</f>
        <v>5492861.6316999998</v>
      </c>
      <c r="E34" s="15">
        <f t="shared" si="2"/>
        <v>55.050071355081307</v>
      </c>
      <c r="F34" s="22">
        <f>F35+F38+F72+F92</f>
        <v>5119740.4935800005</v>
      </c>
      <c r="G34" s="17">
        <f t="shared" si="3"/>
        <v>107.28789161458245</v>
      </c>
      <c r="H34" s="18"/>
    </row>
    <row r="35" spans="1:10" ht="33.75" customHeight="1">
      <c r="A35" s="41" t="s">
        <v>61</v>
      </c>
      <c r="B35" s="40" t="s">
        <v>62</v>
      </c>
      <c r="C35" s="21">
        <f>C36+C37</f>
        <v>3088697.5</v>
      </c>
      <c r="D35" s="22">
        <f>D36+D37</f>
        <v>1630559</v>
      </c>
      <c r="E35" s="15">
        <f t="shared" si="2"/>
        <v>52.791152257545463</v>
      </c>
      <c r="F35" s="42">
        <f>F36+F37</f>
        <v>1846926</v>
      </c>
      <c r="G35" s="17">
        <f t="shared" si="3"/>
        <v>88.285020623457584</v>
      </c>
      <c r="H35" s="18"/>
    </row>
    <row r="36" spans="1:10" ht="35.25" customHeight="1">
      <c r="A36" s="43" t="s">
        <v>63</v>
      </c>
      <c r="B36" s="44" t="s">
        <v>64</v>
      </c>
      <c r="C36" s="26">
        <v>2346005.4</v>
      </c>
      <c r="D36" s="27">
        <v>1279640</v>
      </c>
      <c r="E36" s="28">
        <f t="shared" si="2"/>
        <v>54.545483995902146</v>
      </c>
      <c r="F36" s="45">
        <v>1151631</v>
      </c>
      <c r="G36" s="30">
        <f t="shared" si="3"/>
        <v>111.11545277957957</v>
      </c>
      <c r="H36" s="18"/>
    </row>
    <row r="37" spans="1:10" ht="40.5" customHeight="1">
      <c r="A37" s="43" t="s">
        <v>65</v>
      </c>
      <c r="B37" s="44" t="s">
        <v>66</v>
      </c>
      <c r="C37" s="26">
        <v>742692.1</v>
      </c>
      <c r="D37" s="27">
        <v>350919</v>
      </c>
      <c r="E37" s="28">
        <f t="shared" si="2"/>
        <v>47.24959374147106</v>
      </c>
      <c r="F37" s="45">
        <v>695295</v>
      </c>
      <c r="G37" s="30">
        <f t="shared" si="3"/>
        <v>50.470519707462302</v>
      </c>
      <c r="H37" s="18"/>
    </row>
    <row r="38" spans="1:10" ht="36" customHeight="1">
      <c r="A38" s="46" t="s">
        <v>67</v>
      </c>
      <c r="B38" s="40" t="s">
        <v>68</v>
      </c>
      <c r="C38" s="22">
        <f>SUM(C39:C71)</f>
        <v>2463103.6690000002</v>
      </c>
      <c r="D38" s="22">
        <f>SUM(D39:D71)</f>
        <v>1584533.3235099998</v>
      </c>
      <c r="E38" s="17">
        <f t="shared" si="2"/>
        <v>64.330760554358122</v>
      </c>
      <c r="F38" s="42">
        <f>SUM(F39:F71)</f>
        <v>1295216.97805</v>
      </c>
      <c r="G38" s="17">
        <f t="shared" si="3"/>
        <v>122.33728791106313</v>
      </c>
      <c r="H38" s="18"/>
    </row>
    <row r="39" spans="1:10" ht="34.5" hidden="1" customHeight="1">
      <c r="A39" s="47" t="s">
        <v>69</v>
      </c>
      <c r="B39" s="48" t="s">
        <v>70</v>
      </c>
      <c r="C39" s="49"/>
      <c r="D39" s="27"/>
      <c r="E39" s="50"/>
      <c r="F39" s="51">
        <v>60305.8</v>
      </c>
      <c r="G39" s="50"/>
      <c r="H39" s="18"/>
    </row>
    <row r="40" spans="1:10" ht="33" customHeight="1">
      <c r="A40" s="52" t="s">
        <v>71</v>
      </c>
      <c r="B40" s="53" t="s">
        <v>72</v>
      </c>
      <c r="C40" s="26">
        <v>67149.070000000007</v>
      </c>
      <c r="D40" s="27">
        <v>32222.511999999999</v>
      </c>
      <c r="E40" s="54">
        <f t="shared" si="2"/>
        <v>47.986535033173197</v>
      </c>
      <c r="F40" s="45">
        <v>111892.105</v>
      </c>
      <c r="G40" s="54">
        <f t="shared" si="3"/>
        <v>28.797842350003155</v>
      </c>
      <c r="H40" s="18"/>
    </row>
    <row r="41" spans="1:10" s="55" customFormat="1" ht="47.25" hidden="1" customHeight="1">
      <c r="A41" s="47" t="s">
        <v>73</v>
      </c>
      <c r="B41" s="48" t="s">
        <v>74</v>
      </c>
      <c r="C41" s="49"/>
      <c r="D41" s="27"/>
      <c r="E41" s="54"/>
      <c r="F41" s="51">
        <v>8272.6</v>
      </c>
      <c r="G41" s="54"/>
      <c r="H41" s="18"/>
      <c r="I41" s="2"/>
      <c r="J41" s="2"/>
    </row>
    <row r="42" spans="1:10" s="55" customFormat="1" ht="50.25" customHeight="1">
      <c r="A42" s="52" t="s">
        <v>75</v>
      </c>
      <c r="B42" s="53" t="s">
        <v>76</v>
      </c>
      <c r="C42" s="26">
        <v>279580</v>
      </c>
      <c r="D42" s="27">
        <v>259050.3</v>
      </c>
      <c r="E42" s="54">
        <f t="shared" si="2"/>
        <v>92.656949710279704</v>
      </c>
      <c r="F42" s="27">
        <v>116040</v>
      </c>
      <c r="G42" s="54">
        <f t="shared" si="3"/>
        <v>223.24224405377456</v>
      </c>
      <c r="H42" s="18"/>
      <c r="I42" s="2"/>
      <c r="J42" s="2"/>
    </row>
    <row r="43" spans="1:10" s="58" customFormat="1" ht="96.75" customHeight="1">
      <c r="A43" s="52" t="s">
        <v>77</v>
      </c>
      <c r="B43" s="56" t="s">
        <v>78</v>
      </c>
      <c r="C43" s="26">
        <v>2999</v>
      </c>
      <c r="D43" s="27">
        <v>1499.5</v>
      </c>
      <c r="E43" s="54">
        <f t="shared" si="2"/>
        <v>50</v>
      </c>
      <c r="F43" s="27"/>
      <c r="G43" s="54"/>
      <c r="H43" s="57"/>
    </row>
    <row r="44" spans="1:10" s="55" customFormat="1" ht="49.5" customHeight="1">
      <c r="A44" s="52" t="s">
        <v>79</v>
      </c>
      <c r="B44" s="56" t="s">
        <v>80</v>
      </c>
      <c r="C44" s="26">
        <v>16987.7</v>
      </c>
      <c r="D44" s="26">
        <v>8500</v>
      </c>
      <c r="E44" s="54">
        <f t="shared" si="2"/>
        <v>50.03620266428063</v>
      </c>
      <c r="F44" s="45">
        <v>11300</v>
      </c>
      <c r="G44" s="54">
        <f t="shared" ref="G44" si="4">D44/F44*100</f>
        <v>75.221238938053091</v>
      </c>
      <c r="H44" s="18"/>
      <c r="I44" s="2"/>
      <c r="J44" s="2"/>
    </row>
    <row r="45" spans="1:10" s="55" customFormat="1" ht="69" customHeight="1">
      <c r="A45" s="52" t="s">
        <v>81</v>
      </c>
      <c r="B45" s="56" t="s">
        <v>82</v>
      </c>
      <c r="C45" s="59">
        <v>25828</v>
      </c>
      <c r="D45" s="27">
        <v>25828</v>
      </c>
      <c r="E45" s="54">
        <f t="shared" si="2"/>
        <v>100</v>
      </c>
      <c r="F45" s="27"/>
      <c r="G45" s="54"/>
      <c r="H45" s="18"/>
      <c r="I45" s="2"/>
      <c r="J45" s="2"/>
    </row>
    <row r="46" spans="1:10" s="55" customFormat="1" ht="65.25" customHeight="1">
      <c r="A46" s="52" t="s">
        <v>83</v>
      </c>
      <c r="B46" s="56" t="s">
        <v>84</v>
      </c>
      <c r="C46" s="59">
        <v>6670.3490000000002</v>
      </c>
      <c r="D46" s="27">
        <v>6670.3490000000002</v>
      </c>
      <c r="E46" s="54">
        <f t="shared" si="2"/>
        <v>100</v>
      </c>
      <c r="F46" s="27">
        <v>7449.5780000000004</v>
      </c>
      <c r="G46" s="54">
        <f t="shared" ref="G46" si="5">D46/F46*100</f>
        <v>89.539957833853137</v>
      </c>
      <c r="H46" s="60"/>
    </row>
    <row r="47" spans="1:10" s="55" customFormat="1" ht="69.75" customHeight="1">
      <c r="A47" s="52" t="s">
        <v>85</v>
      </c>
      <c r="B47" s="53" t="s">
        <v>86</v>
      </c>
      <c r="C47" s="59">
        <v>75061</v>
      </c>
      <c r="D47" s="26"/>
      <c r="E47" s="54"/>
      <c r="F47" s="27"/>
      <c r="G47" s="54"/>
      <c r="H47" s="60"/>
    </row>
    <row r="48" spans="1:10" s="55" customFormat="1" ht="38.25" customHeight="1">
      <c r="A48" s="52" t="s">
        <v>87</v>
      </c>
      <c r="B48" s="53" t="s">
        <v>88</v>
      </c>
      <c r="C48" s="59">
        <v>31018</v>
      </c>
      <c r="D48" s="26">
        <v>12426.142</v>
      </c>
      <c r="E48" s="54">
        <f>D48/C48*100</f>
        <v>40.061067767102969</v>
      </c>
      <c r="F48" s="27">
        <v>4767.58</v>
      </c>
      <c r="G48" s="54">
        <f>D48/F48*100</f>
        <v>260.63835321064357</v>
      </c>
      <c r="H48" s="60"/>
    </row>
    <row r="49" spans="1:10" s="55" customFormat="1" ht="48.75" customHeight="1">
      <c r="A49" s="52" t="s">
        <v>89</v>
      </c>
      <c r="B49" s="53" t="s">
        <v>90</v>
      </c>
      <c r="C49" s="59">
        <v>165</v>
      </c>
      <c r="D49" s="26"/>
      <c r="E49" s="54"/>
      <c r="F49" s="27"/>
      <c r="G49" s="30"/>
      <c r="H49" s="60"/>
    </row>
    <row r="50" spans="1:10" s="55" customFormat="1" ht="53.25" hidden="1" customHeight="1">
      <c r="A50" s="47" t="s">
        <v>91</v>
      </c>
      <c r="B50" s="48" t="s">
        <v>92</v>
      </c>
      <c r="C50" s="61"/>
      <c r="D50" s="26"/>
      <c r="E50" s="54"/>
      <c r="F50" s="51">
        <v>2466</v>
      </c>
      <c r="G50" s="50"/>
      <c r="H50" s="60"/>
    </row>
    <row r="51" spans="1:10" s="55" customFormat="1" ht="71.25" customHeight="1">
      <c r="A51" s="52" t="s">
        <v>93</v>
      </c>
      <c r="B51" s="53" t="s">
        <v>94</v>
      </c>
      <c r="C51" s="59">
        <v>344452.8</v>
      </c>
      <c r="D51" s="26">
        <v>90664.754000000001</v>
      </c>
      <c r="E51" s="54">
        <f>D51/C51*100</f>
        <v>26.321386848938378</v>
      </c>
      <c r="F51" s="27">
        <v>33873.425000000003</v>
      </c>
      <c r="G51" s="54">
        <f>D51/F51*100</f>
        <v>267.65747484938413</v>
      </c>
      <c r="H51" s="18"/>
      <c r="I51" s="2"/>
      <c r="J51" s="2"/>
    </row>
    <row r="52" spans="1:10" s="55" customFormat="1" ht="85.5" customHeight="1">
      <c r="A52" s="52" t="s">
        <v>95</v>
      </c>
      <c r="B52" s="53" t="s">
        <v>96</v>
      </c>
      <c r="C52" s="59">
        <v>19834.599999999999</v>
      </c>
      <c r="D52" s="26">
        <v>19834.599999999999</v>
      </c>
      <c r="E52" s="54">
        <f>D52/C52*100</f>
        <v>100</v>
      </c>
      <c r="F52" s="27">
        <v>10354.888000000001</v>
      </c>
      <c r="G52" s="54">
        <f>D52/F52*100</f>
        <v>191.5481847799802</v>
      </c>
      <c r="H52" s="60"/>
    </row>
    <row r="53" spans="1:10" s="55" customFormat="1" ht="79.5" customHeight="1">
      <c r="A53" s="52" t="s">
        <v>97</v>
      </c>
      <c r="B53" s="53" t="s">
        <v>98</v>
      </c>
      <c r="C53" s="59">
        <v>38712</v>
      </c>
      <c r="D53" s="26"/>
      <c r="E53" s="54"/>
      <c r="F53" s="27">
        <v>4471.7820000000002</v>
      </c>
      <c r="G53" s="54"/>
      <c r="H53" s="18"/>
      <c r="I53" s="2"/>
      <c r="J53" s="2"/>
    </row>
    <row r="54" spans="1:10" s="55" customFormat="1" ht="56.25" customHeight="1">
      <c r="A54" s="52" t="s">
        <v>99</v>
      </c>
      <c r="B54" s="53" t="s">
        <v>100</v>
      </c>
      <c r="C54" s="59">
        <v>268702.5</v>
      </c>
      <c r="D54" s="26">
        <v>268603.24196000001</v>
      </c>
      <c r="E54" s="54">
        <f>D54/C54*100</f>
        <v>99.96306024692737</v>
      </c>
      <c r="F54" s="27">
        <v>169032.24</v>
      </c>
      <c r="G54" s="54">
        <f>D54/F54*100</f>
        <v>158.90651508848254</v>
      </c>
      <c r="H54" s="18"/>
      <c r="I54" s="2"/>
      <c r="J54" s="2"/>
    </row>
    <row r="55" spans="1:10" s="55" customFormat="1" ht="41.25" customHeight="1">
      <c r="A55" s="52" t="s">
        <v>101</v>
      </c>
      <c r="B55" s="53" t="s">
        <v>102</v>
      </c>
      <c r="C55" s="59">
        <v>51975.199999999997</v>
      </c>
      <c r="D55" s="26"/>
      <c r="E55" s="54"/>
      <c r="F55" s="27">
        <v>40058.463360000002</v>
      </c>
      <c r="G55" s="54"/>
      <c r="H55" s="18"/>
      <c r="I55" s="2"/>
      <c r="J55" s="2"/>
    </row>
    <row r="56" spans="1:10" s="55" customFormat="1" ht="49.5" customHeight="1">
      <c r="A56" s="52" t="s">
        <v>103</v>
      </c>
      <c r="B56" s="53" t="s">
        <v>104</v>
      </c>
      <c r="C56" s="59">
        <v>360464.1</v>
      </c>
      <c r="D56" s="26">
        <v>360433.73255000002</v>
      </c>
      <c r="E56" s="54">
        <f>D56/C56*100</f>
        <v>99.991575457861131</v>
      </c>
      <c r="F56" s="27"/>
      <c r="G56" s="54"/>
      <c r="H56" s="18"/>
      <c r="I56" s="2"/>
      <c r="J56" s="2"/>
    </row>
    <row r="57" spans="1:10" s="55" customFormat="1" ht="71.25" customHeight="1">
      <c r="A57" s="52" t="s">
        <v>105</v>
      </c>
      <c r="B57" s="53" t="s">
        <v>106</v>
      </c>
      <c r="C57" s="59">
        <v>535986.1</v>
      </c>
      <c r="D57" s="26">
        <v>259683.69399999999</v>
      </c>
      <c r="E57" s="54">
        <f>D57/C57*100</f>
        <v>48.449706811426637</v>
      </c>
      <c r="F57" s="27">
        <v>83037.623370000001</v>
      </c>
      <c r="G57" s="54">
        <f>D57/F57*100</f>
        <v>312.73016189649161</v>
      </c>
      <c r="H57" s="18"/>
      <c r="I57" s="2"/>
      <c r="J57" s="2"/>
    </row>
    <row r="58" spans="1:10" s="55" customFormat="1" ht="86.25" customHeight="1">
      <c r="A58" s="52" t="s">
        <v>107</v>
      </c>
      <c r="B58" s="53" t="s">
        <v>108</v>
      </c>
      <c r="C58" s="59">
        <v>83434.2</v>
      </c>
      <c r="D58" s="26">
        <v>42283.9</v>
      </c>
      <c r="E58" s="54">
        <f>D58/C58*100</f>
        <v>50.679337729612087</v>
      </c>
      <c r="F58" s="27">
        <v>69481.331000000006</v>
      </c>
      <c r="G58" s="54">
        <f>D58/F58*100</f>
        <v>60.856491076718143</v>
      </c>
      <c r="H58" s="18"/>
      <c r="I58" s="2"/>
      <c r="J58" s="2"/>
    </row>
    <row r="59" spans="1:10" s="58" customFormat="1" ht="82.5" customHeight="1">
      <c r="A59" s="52" t="s">
        <v>109</v>
      </c>
      <c r="B59" s="53" t="s">
        <v>110</v>
      </c>
      <c r="C59" s="59">
        <v>11184.5</v>
      </c>
      <c r="D59" s="26"/>
      <c r="E59" s="54"/>
      <c r="F59" s="27"/>
      <c r="G59" s="54"/>
      <c r="H59" s="57"/>
    </row>
    <row r="60" spans="1:10" s="58" customFormat="1" ht="51.75" customHeight="1">
      <c r="A60" s="52" t="s">
        <v>111</v>
      </c>
      <c r="B60" s="53" t="s">
        <v>112</v>
      </c>
      <c r="C60" s="59">
        <v>30.1</v>
      </c>
      <c r="D60" s="26"/>
      <c r="E60" s="54"/>
      <c r="F60" s="27"/>
      <c r="G60" s="54"/>
      <c r="H60" s="57"/>
    </row>
    <row r="61" spans="1:10" s="58" customFormat="1" ht="33.75" customHeight="1">
      <c r="A61" s="52" t="s">
        <v>113</v>
      </c>
      <c r="B61" s="53" t="s">
        <v>114</v>
      </c>
      <c r="C61" s="59">
        <v>8920</v>
      </c>
      <c r="D61" s="26">
        <v>6938</v>
      </c>
      <c r="E61" s="54">
        <f>D61/C61*100</f>
        <v>77.780269058295957</v>
      </c>
      <c r="F61" s="27"/>
      <c r="G61" s="54"/>
      <c r="H61" s="57"/>
    </row>
    <row r="62" spans="1:10" s="55" customFormat="1" ht="33.75" customHeight="1">
      <c r="A62" s="52" t="s">
        <v>115</v>
      </c>
      <c r="B62" s="53" t="s">
        <v>116</v>
      </c>
      <c r="C62" s="59">
        <v>6500</v>
      </c>
      <c r="D62" s="26">
        <v>6500</v>
      </c>
      <c r="E62" s="54">
        <f>D62/C62*100</f>
        <v>100</v>
      </c>
      <c r="F62" s="27">
        <v>15060</v>
      </c>
      <c r="G62" s="54">
        <f>D62/F62*100</f>
        <v>43.160690571049138</v>
      </c>
      <c r="H62" s="18"/>
      <c r="I62" s="2"/>
      <c r="J62" s="2"/>
    </row>
    <row r="63" spans="1:10" s="55" customFormat="1" ht="75.75" customHeight="1">
      <c r="A63" s="52" t="s">
        <v>117</v>
      </c>
      <c r="B63" s="53" t="s">
        <v>118</v>
      </c>
      <c r="C63" s="59">
        <v>26377.200000000001</v>
      </c>
      <c r="D63" s="26"/>
      <c r="E63" s="54"/>
      <c r="F63" s="27">
        <v>10438.816999999999</v>
      </c>
      <c r="G63" s="54"/>
      <c r="H63" s="18"/>
      <c r="I63" s="2"/>
      <c r="J63" s="2"/>
    </row>
    <row r="64" spans="1:10" s="55" customFormat="1" ht="85.5" customHeight="1">
      <c r="A64" s="52" t="s">
        <v>119</v>
      </c>
      <c r="B64" s="53" t="s">
        <v>120</v>
      </c>
      <c r="C64" s="59">
        <v>2312.65</v>
      </c>
      <c r="D64" s="26">
        <v>755.19799999999998</v>
      </c>
      <c r="E64" s="54">
        <f>D64/C64*100</f>
        <v>32.655092642639396</v>
      </c>
      <c r="F64" s="27">
        <v>73.045320000000004</v>
      </c>
      <c r="G64" s="54"/>
      <c r="H64" s="18"/>
      <c r="I64" s="2"/>
      <c r="J64" s="2"/>
    </row>
    <row r="65" spans="1:10" s="55" customFormat="1" ht="43.5" customHeight="1">
      <c r="A65" s="52" t="s">
        <v>121</v>
      </c>
      <c r="B65" s="53" t="s">
        <v>122</v>
      </c>
      <c r="C65" s="59">
        <v>148054.20000000001</v>
      </c>
      <c r="D65" s="26">
        <v>148054.20000000001</v>
      </c>
      <c r="E65" s="54">
        <f>D65/C65*100</f>
        <v>100</v>
      </c>
      <c r="F65" s="27">
        <v>285931.09999999998</v>
      </c>
      <c r="G65" s="54">
        <f>D65/F65*100</f>
        <v>51.779676992114545</v>
      </c>
      <c r="H65" s="18"/>
      <c r="I65" s="2"/>
      <c r="J65" s="2"/>
    </row>
    <row r="66" spans="1:10" s="55" customFormat="1" ht="51.75" customHeight="1">
      <c r="A66" s="52" t="s">
        <v>123</v>
      </c>
      <c r="B66" s="53" t="s">
        <v>124</v>
      </c>
      <c r="C66" s="59">
        <v>16120.2</v>
      </c>
      <c r="D66" s="26"/>
      <c r="E66" s="30"/>
      <c r="F66" s="45"/>
      <c r="G66" s="54"/>
      <c r="H66" s="18"/>
      <c r="I66" s="2"/>
      <c r="J66" s="2"/>
    </row>
    <row r="67" spans="1:10" s="55" customFormat="1" ht="56.25" hidden="1" customHeight="1">
      <c r="A67" s="47" t="s">
        <v>125</v>
      </c>
      <c r="B67" s="48" t="s">
        <v>126</v>
      </c>
      <c r="C67" s="61"/>
      <c r="D67" s="26"/>
      <c r="E67" s="50"/>
      <c r="F67" s="51">
        <v>201258.5</v>
      </c>
      <c r="G67" s="54">
        <f>D67/F67*100</f>
        <v>0</v>
      </c>
      <c r="H67" s="18"/>
      <c r="I67" s="2"/>
      <c r="J67" s="2"/>
    </row>
    <row r="68" spans="1:10" s="55" customFormat="1" ht="66.75" customHeight="1">
      <c r="A68" s="52" t="s">
        <v>127</v>
      </c>
      <c r="B68" s="53" t="s">
        <v>128</v>
      </c>
      <c r="C68" s="59">
        <v>17692.3</v>
      </c>
      <c r="D68" s="26">
        <v>17692.3</v>
      </c>
      <c r="E68" s="54">
        <f t="shared" ref="E68:E96" si="6">D68/C68*100</f>
        <v>100</v>
      </c>
      <c r="F68" s="27">
        <v>24652.1</v>
      </c>
      <c r="G68" s="54">
        <f>D68/F68*100</f>
        <v>71.767922408232977</v>
      </c>
      <c r="H68" s="18"/>
      <c r="I68" s="2"/>
      <c r="J68" s="2"/>
    </row>
    <row r="69" spans="1:10" s="55" customFormat="1" ht="56.25" hidden="1" customHeight="1">
      <c r="A69" s="47" t="s">
        <v>129</v>
      </c>
      <c r="B69" s="48" t="s">
        <v>130</v>
      </c>
      <c r="C69" s="61"/>
      <c r="D69" s="26"/>
      <c r="E69" s="50"/>
      <c r="F69" s="51">
        <v>25000</v>
      </c>
      <c r="G69" s="50"/>
      <c r="H69" s="18"/>
      <c r="I69" s="2"/>
      <c r="J69" s="2"/>
    </row>
    <row r="70" spans="1:10" s="55" customFormat="1" ht="68.25" customHeight="1">
      <c r="A70" s="52" t="s">
        <v>131</v>
      </c>
      <c r="B70" s="53" t="s">
        <v>132</v>
      </c>
      <c r="C70" s="59">
        <v>2668.9</v>
      </c>
      <c r="D70" s="26">
        <v>2668.9</v>
      </c>
      <c r="E70" s="54">
        <f t="shared" si="6"/>
        <v>100</v>
      </c>
      <c r="F70" s="27"/>
      <c r="G70" s="54"/>
      <c r="H70" s="18"/>
      <c r="I70" s="2"/>
      <c r="J70" s="2"/>
    </row>
    <row r="71" spans="1:10" s="55" customFormat="1" ht="85.5" customHeight="1">
      <c r="A71" s="52" t="s">
        <v>133</v>
      </c>
      <c r="B71" s="53" t="s">
        <v>134</v>
      </c>
      <c r="C71" s="59">
        <v>14224</v>
      </c>
      <c r="D71" s="26">
        <v>14224</v>
      </c>
      <c r="E71" s="54">
        <f t="shared" si="6"/>
        <v>100</v>
      </c>
      <c r="F71" s="27"/>
      <c r="G71" s="54"/>
      <c r="H71" s="18"/>
      <c r="I71" s="2"/>
      <c r="J71" s="2"/>
    </row>
    <row r="72" spans="1:10" ht="34.5" customHeight="1">
      <c r="A72" s="46" t="s">
        <v>135</v>
      </c>
      <c r="B72" s="40" t="s">
        <v>136</v>
      </c>
      <c r="C72" s="22">
        <f>SUM(C73:C91)</f>
        <v>3290480.8</v>
      </c>
      <c r="D72" s="22">
        <f>SUM(D73:D91)</f>
        <v>1744409.4834200002</v>
      </c>
      <c r="E72" s="15">
        <f t="shared" si="6"/>
        <v>53.013817415983709</v>
      </c>
      <c r="F72" s="42">
        <f>SUM(F73:F91)</f>
        <v>1701508.70426</v>
      </c>
      <c r="G72" s="17">
        <f t="shared" ref="G72:G89" si="7">D72/F72*100</f>
        <v>102.52133762540217</v>
      </c>
      <c r="H72" s="18"/>
    </row>
    <row r="73" spans="1:10" ht="49.5" customHeight="1">
      <c r="A73" s="52" t="s">
        <v>137</v>
      </c>
      <c r="B73" s="56" t="s">
        <v>138</v>
      </c>
      <c r="C73" s="26">
        <v>1281151.5</v>
      </c>
      <c r="D73" s="27">
        <v>479372.42810999998</v>
      </c>
      <c r="E73" s="28">
        <f t="shared" si="6"/>
        <v>37.417309983245538</v>
      </c>
      <c r="F73" s="45">
        <v>452688.98489000002</v>
      </c>
      <c r="G73" s="30">
        <f t="shared" si="7"/>
        <v>105.89443174246527</v>
      </c>
      <c r="H73" s="18"/>
    </row>
    <row r="74" spans="1:10" ht="84" customHeight="1">
      <c r="A74" s="52" t="s">
        <v>139</v>
      </c>
      <c r="B74" s="56" t="s">
        <v>140</v>
      </c>
      <c r="C74" s="26">
        <v>54458.1</v>
      </c>
      <c r="D74" s="27">
        <v>51976.704400000002</v>
      </c>
      <c r="E74" s="28">
        <f t="shared" si="6"/>
        <v>95.443477462489511</v>
      </c>
      <c r="F74" s="45">
        <v>50103.9</v>
      </c>
      <c r="G74" s="30">
        <f t="shared" si="7"/>
        <v>103.73784156522746</v>
      </c>
      <c r="H74" s="18"/>
    </row>
    <row r="75" spans="1:10" ht="67.5" customHeight="1">
      <c r="A75" s="52" t="s">
        <v>141</v>
      </c>
      <c r="B75" s="56" t="s">
        <v>142</v>
      </c>
      <c r="C75" s="26">
        <v>348</v>
      </c>
      <c r="D75" s="27">
        <v>348</v>
      </c>
      <c r="E75" s="28">
        <f t="shared" si="6"/>
        <v>100</v>
      </c>
      <c r="F75" s="27">
        <v>530.1</v>
      </c>
      <c r="G75" s="54">
        <f t="shared" si="7"/>
        <v>65.647990945104695</v>
      </c>
      <c r="H75" s="18"/>
    </row>
    <row r="76" spans="1:10" ht="66" customHeight="1">
      <c r="A76" s="52" t="s">
        <v>143</v>
      </c>
      <c r="B76" s="56" t="s">
        <v>144</v>
      </c>
      <c r="C76" s="26">
        <v>222.4</v>
      </c>
      <c r="D76" s="27">
        <v>64.485299999999995</v>
      </c>
      <c r="E76" s="28">
        <f t="shared" si="6"/>
        <v>28.995188848920861</v>
      </c>
      <c r="F76" s="45">
        <v>135.11453</v>
      </c>
      <c r="G76" s="30">
        <f t="shared" si="7"/>
        <v>47.726399225901162</v>
      </c>
      <c r="H76" s="18"/>
    </row>
    <row r="77" spans="1:10" ht="65.25" customHeight="1">
      <c r="A77" s="52" t="s">
        <v>145</v>
      </c>
      <c r="B77" s="56" t="s">
        <v>146</v>
      </c>
      <c r="C77" s="26">
        <v>557.79999999999995</v>
      </c>
      <c r="D77" s="27">
        <v>36.315890000000003</v>
      </c>
      <c r="E77" s="28">
        <f t="shared" si="6"/>
        <v>6.5105575475080686</v>
      </c>
      <c r="F77" s="45">
        <v>17.169149999999998</v>
      </c>
      <c r="G77" s="30">
        <f t="shared" si="7"/>
        <v>211.51827551160079</v>
      </c>
      <c r="H77" s="18"/>
    </row>
    <row r="78" spans="1:10" ht="51.75" customHeight="1">
      <c r="A78" s="52" t="s">
        <v>147</v>
      </c>
      <c r="B78" s="56" t="s">
        <v>148</v>
      </c>
      <c r="C78" s="26">
        <v>27761.8</v>
      </c>
      <c r="D78" s="27">
        <v>13822.2</v>
      </c>
      <c r="E78" s="28">
        <f t="shared" si="6"/>
        <v>49.788558378779477</v>
      </c>
      <c r="F78" s="45">
        <v>12617.495999999999</v>
      </c>
      <c r="G78" s="30">
        <f t="shared" si="7"/>
        <v>109.54788493691619</v>
      </c>
      <c r="H78" s="18"/>
    </row>
    <row r="79" spans="1:10" ht="53.25" customHeight="1">
      <c r="A79" s="52" t="s">
        <v>149</v>
      </c>
      <c r="B79" s="56" t="s">
        <v>150</v>
      </c>
      <c r="C79" s="26">
        <v>181403.9</v>
      </c>
      <c r="D79" s="27">
        <v>80202.730909999998</v>
      </c>
      <c r="E79" s="28">
        <f t="shared" si="6"/>
        <v>44.212241804062643</v>
      </c>
      <c r="F79" s="45">
        <v>157583.9</v>
      </c>
      <c r="G79" s="30">
        <f t="shared" si="7"/>
        <v>50.895257009123398</v>
      </c>
      <c r="H79" s="18"/>
    </row>
    <row r="80" spans="1:10" ht="50.25" customHeight="1">
      <c r="A80" s="52" t="s">
        <v>151</v>
      </c>
      <c r="B80" s="56" t="s">
        <v>152</v>
      </c>
      <c r="C80" s="26">
        <v>19085.8</v>
      </c>
      <c r="D80" s="27">
        <v>11342.910019999999</v>
      </c>
      <c r="E80" s="28">
        <f t="shared" si="6"/>
        <v>59.431147869096392</v>
      </c>
      <c r="F80" s="45">
        <v>19688.3</v>
      </c>
      <c r="G80" s="30">
        <f t="shared" si="7"/>
        <v>57.612439977042207</v>
      </c>
      <c r="H80" s="18"/>
    </row>
    <row r="81" spans="1:8" ht="52.5" customHeight="1">
      <c r="A81" s="52" t="s">
        <v>153</v>
      </c>
      <c r="B81" s="56" t="s">
        <v>154</v>
      </c>
      <c r="C81" s="26">
        <v>18238.099999999999</v>
      </c>
      <c r="D81" s="27">
        <v>8327.9684300000008</v>
      </c>
      <c r="E81" s="28">
        <f t="shared" si="6"/>
        <v>45.662478163843829</v>
      </c>
      <c r="F81" s="45">
        <v>6482.5326699999996</v>
      </c>
      <c r="G81" s="30">
        <f t="shared" si="7"/>
        <v>128.467820432905</v>
      </c>
      <c r="H81" s="18"/>
    </row>
    <row r="82" spans="1:8" ht="50.25" customHeight="1">
      <c r="A82" s="52" t="s">
        <v>155</v>
      </c>
      <c r="B82" s="56" t="s">
        <v>156</v>
      </c>
      <c r="C82" s="26">
        <v>449603.8</v>
      </c>
      <c r="D82" s="27">
        <v>292500</v>
      </c>
      <c r="E82" s="28">
        <f t="shared" si="6"/>
        <v>65.057279320148098</v>
      </c>
      <c r="F82" s="27">
        <v>250005</v>
      </c>
      <c r="G82" s="30">
        <f t="shared" si="7"/>
        <v>116.99766004679906</v>
      </c>
      <c r="H82" s="18"/>
    </row>
    <row r="83" spans="1:8" ht="81" customHeight="1">
      <c r="A83" s="52" t="s">
        <v>157</v>
      </c>
      <c r="B83" s="56" t="s">
        <v>158</v>
      </c>
      <c r="C83" s="26">
        <v>15970.6</v>
      </c>
      <c r="D83" s="27">
        <v>7911.1845599999997</v>
      </c>
      <c r="E83" s="28">
        <f t="shared" si="6"/>
        <v>49.535925763590591</v>
      </c>
      <c r="F83" s="45">
        <v>8533.1359499999999</v>
      </c>
      <c r="G83" s="30">
        <f t="shared" si="7"/>
        <v>92.711338555434594</v>
      </c>
      <c r="H83" s="18"/>
    </row>
    <row r="84" spans="1:8" ht="69.75" customHeight="1">
      <c r="A84" s="52" t="s">
        <v>159</v>
      </c>
      <c r="B84" s="56" t="s">
        <v>160</v>
      </c>
      <c r="C84" s="26">
        <v>139240.5</v>
      </c>
      <c r="D84" s="27">
        <v>113217.6743</v>
      </c>
      <c r="E84" s="28">
        <f t="shared" si="6"/>
        <v>81.310878875039947</v>
      </c>
      <c r="F84" s="45">
        <v>77904.7</v>
      </c>
      <c r="G84" s="30">
        <f t="shared" si="7"/>
        <v>145.32842601280797</v>
      </c>
      <c r="H84" s="18"/>
    </row>
    <row r="85" spans="1:8" ht="84.75" customHeight="1">
      <c r="A85" s="52" t="s">
        <v>161</v>
      </c>
      <c r="B85" s="56" t="s">
        <v>162</v>
      </c>
      <c r="C85" s="26">
        <v>32341.3</v>
      </c>
      <c r="D85" s="27">
        <v>6865.7152400000004</v>
      </c>
      <c r="E85" s="28">
        <f t="shared" si="6"/>
        <v>21.228940209577228</v>
      </c>
      <c r="F85" s="27">
        <v>30950.9</v>
      </c>
      <c r="G85" s="30">
        <f t="shared" si="7"/>
        <v>22.182602896846294</v>
      </c>
      <c r="H85" s="18"/>
    </row>
    <row r="86" spans="1:8" ht="99.75" customHeight="1">
      <c r="A86" s="52" t="s">
        <v>163</v>
      </c>
      <c r="B86" s="56" t="s">
        <v>164</v>
      </c>
      <c r="C86" s="26">
        <v>191789.3</v>
      </c>
      <c r="D86" s="27">
        <v>191789.3</v>
      </c>
      <c r="E86" s="28">
        <f t="shared" si="6"/>
        <v>100</v>
      </c>
      <c r="F86" s="27">
        <v>131643.04975000001</v>
      </c>
      <c r="G86" s="54">
        <f t="shared" si="7"/>
        <v>145.68889156261739</v>
      </c>
      <c r="H86" s="18"/>
    </row>
    <row r="87" spans="1:8" ht="114" customHeight="1">
      <c r="A87" s="52" t="s">
        <v>165</v>
      </c>
      <c r="B87" s="62" t="s">
        <v>166</v>
      </c>
      <c r="C87" s="26">
        <v>82973.600000000006</v>
      </c>
      <c r="D87" s="27">
        <v>82973.600000000006</v>
      </c>
      <c r="E87" s="28">
        <f t="shared" si="6"/>
        <v>100</v>
      </c>
      <c r="F87" s="45">
        <v>88528.2</v>
      </c>
      <c r="G87" s="54">
        <f t="shared" si="7"/>
        <v>93.725615114731809</v>
      </c>
      <c r="H87" s="18"/>
    </row>
    <row r="88" spans="1:8" ht="85.5" customHeight="1">
      <c r="A88" s="52" t="s">
        <v>167</v>
      </c>
      <c r="B88" s="62" t="s">
        <v>168</v>
      </c>
      <c r="C88" s="26">
        <v>52696</v>
      </c>
      <c r="D88" s="27">
        <v>33373.800000000003</v>
      </c>
      <c r="E88" s="28">
        <f t="shared" si="6"/>
        <v>63.332700774252316</v>
      </c>
      <c r="F88" s="45">
        <v>6733</v>
      </c>
      <c r="G88" s="30">
        <f t="shared" si="7"/>
        <v>495.67503341749591</v>
      </c>
      <c r="H88" s="18"/>
    </row>
    <row r="89" spans="1:8" s="58" customFormat="1" ht="99" customHeight="1">
      <c r="A89" s="52" t="s">
        <v>169</v>
      </c>
      <c r="B89" s="56" t="s">
        <v>170</v>
      </c>
      <c r="C89" s="26">
        <v>596975.5</v>
      </c>
      <c r="D89" s="27">
        <v>298571.94201</v>
      </c>
      <c r="E89" s="28">
        <f t="shared" si="6"/>
        <v>50.014103093008003</v>
      </c>
      <c r="F89" s="27">
        <v>296035.42132000002</v>
      </c>
      <c r="G89" s="30">
        <f t="shared" si="7"/>
        <v>100.85683013157339</v>
      </c>
      <c r="H89" s="57"/>
    </row>
    <row r="90" spans="1:8" s="58" customFormat="1" ht="64.5" customHeight="1">
      <c r="A90" s="52" t="s">
        <v>171</v>
      </c>
      <c r="B90" s="56" t="s">
        <v>172</v>
      </c>
      <c r="C90" s="26">
        <v>36823.9</v>
      </c>
      <c r="D90" s="27">
        <v>21400</v>
      </c>
      <c r="E90" s="28">
        <f t="shared" si="6"/>
        <v>58.114431116747546</v>
      </c>
      <c r="F90" s="27"/>
      <c r="G90" s="30"/>
      <c r="H90" s="57"/>
    </row>
    <row r="91" spans="1:8" s="58" customFormat="1" ht="27.75" customHeight="1">
      <c r="A91" s="52" t="s">
        <v>173</v>
      </c>
      <c r="B91" s="56" t="s">
        <v>174</v>
      </c>
      <c r="C91" s="26">
        <v>108838.9</v>
      </c>
      <c r="D91" s="27">
        <v>50312.524250000002</v>
      </c>
      <c r="E91" s="28">
        <f t="shared" si="6"/>
        <v>46.226601196814748</v>
      </c>
      <c r="F91" s="27">
        <v>111327.8</v>
      </c>
      <c r="G91" s="30">
        <f t="shared" ref="G91:G95" si="8">D91/F91*100</f>
        <v>45.19313617083963</v>
      </c>
      <c r="H91" s="57"/>
    </row>
    <row r="92" spans="1:8">
      <c r="A92" s="63" t="s">
        <v>175</v>
      </c>
      <c r="B92" s="64" t="s">
        <v>176</v>
      </c>
      <c r="C92" s="22">
        <f>SUM(C93:C110)</f>
        <v>1138654.3823799998</v>
      </c>
      <c r="D92" s="21">
        <f>SUM(D93:D110)</f>
        <v>534859.32477000006</v>
      </c>
      <c r="E92" s="32">
        <f t="shared" si="6"/>
        <v>46.972929893972257</v>
      </c>
      <c r="F92" s="42">
        <f>SUM(F93:F110)</f>
        <v>276088.81127000001</v>
      </c>
      <c r="G92" s="17">
        <f t="shared" si="8"/>
        <v>193.72727286906837</v>
      </c>
      <c r="H92" s="18"/>
    </row>
    <row r="93" spans="1:8" ht="50.25" customHeight="1">
      <c r="A93" s="65" t="s">
        <v>177</v>
      </c>
      <c r="B93" s="66" t="s">
        <v>178</v>
      </c>
      <c r="C93" s="67">
        <v>3488.43084</v>
      </c>
      <c r="D93" s="27">
        <v>3488.43084</v>
      </c>
      <c r="E93" s="28">
        <f t="shared" si="6"/>
        <v>100</v>
      </c>
      <c r="F93" s="27">
        <v>3005.5929299999998</v>
      </c>
      <c r="G93" s="54">
        <f t="shared" si="8"/>
        <v>116.06464751698762</v>
      </c>
      <c r="H93" s="18"/>
    </row>
    <row r="94" spans="1:8" ht="51" customHeight="1">
      <c r="A94" s="65" t="s">
        <v>179</v>
      </c>
      <c r="B94" s="66" t="s">
        <v>180</v>
      </c>
      <c r="C94" s="67">
        <v>1299.1322399999999</v>
      </c>
      <c r="D94" s="27">
        <v>1299.1322399999999</v>
      </c>
      <c r="E94" s="28">
        <f t="shared" si="6"/>
        <v>100</v>
      </c>
      <c r="F94" s="27">
        <v>1419.7983400000001</v>
      </c>
      <c r="G94" s="54">
        <f t="shared" si="8"/>
        <v>91.501180371854772</v>
      </c>
      <c r="H94" s="18"/>
    </row>
    <row r="95" spans="1:8" ht="82.5" customHeight="1">
      <c r="A95" s="52" t="s">
        <v>181</v>
      </c>
      <c r="B95" s="66" t="s">
        <v>182</v>
      </c>
      <c r="C95" s="26">
        <v>94291.3</v>
      </c>
      <c r="D95" s="27">
        <v>58386.998630000002</v>
      </c>
      <c r="E95" s="28">
        <f t="shared" si="6"/>
        <v>61.921936201961373</v>
      </c>
      <c r="F95" s="45">
        <v>94531.3</v>
      </c>
      <c r="G95" s="54">
        <f t="shared" si="8"/>
        <v>61.764726212376218</v>
      </c>
      <c r="H95" s="18"/>
    </row>
    <row r="96" spans="1:8" ht="83.25" customHeight="1">
      <c r="A96" s="52" t="s">
        <v>183</v>
      </c>
      <c r="B96" s="66" t="s">
        <v>184</v>
      </c>
      <c r="C96" s="26">
        <v>520</v>
      </c>
      <c r="D96" s="27">
        <v>468</v>
      </c>
      <c r="E96" s="28">
        <f t="shared" si="6"/>
        <v>90</v>
      </c>
      <c r="F96" s="27"/>
      <c r="G96" s="54"/>
      <c r="H96" s="18"/>
    </row>
    <row r="97" spans="1:10" s="68" customFormat="1" ht="83.25" customHeight="1">
      <c r="A97" s="52" t="s">
        <v>185</v>
      </c>
      <c r="B97" s="66" t="s">
        <v>186</v>
      </c>
      <c r="C97" s="26">
        <v>1130.4193</v>
      </c>
      <c r="D97" s="27"/>
      <c r="E97" s="28"/>
      <c r="F97" s="26"/>
      <c r="G97" s="54"/>
      <c r="H97" s="60"/>
      <c r="I97" s="55"/>
      <c r="J97" s="55"/>
    </row>
    <row r="98" spans="1:10" s="68" customFormat="1" ht="111" customHeight="1">
      <c r="A98" s="52" t="s">
        <v>187</v>
      </c>
      <c r="B98" s="66" t="s">
        <v>188</v>
      </c>
      <c r="C98" s="26">
        <v>640</v>
      </c>
      <c r="D98" s="27">
        <v>640</v>
      </c>
      <c r="E98" s="28">
        <f>D98/C98*100</f>
        <v>100</v>
      </c>
      <c r="F98" s="26">
        <v>960</v>
      </c>
      <c r="G98" s="54">
        <f>D98/F98*100</f>
        <v>66.666666666666657</v>
      </c>
      <c r="H98" s="60"/>
      <c r="I98" s="55"/>
      <c r="J98" s="55"/>
    </row>
    <row r="99" spans="1:10" s="55" customFormat="1" ht="66" customHeight="1">
      <c r="A99" s="52" t="s">
        <v>189</v>
      </c>
      <c r="B99" s="66" t="s">
        <v>190</v>
      </c>
      <c r="C99" s="26">
        <v>1700</v>
      </c>
      <c r="D99" s="27">
        <v>1700</v>
      </c>
      <c r="E99" s="28">
        <f>D99/C99*100</f>
        <v>100</v>
      </c>
      <c r="F99" s="26">
        <v>1600</v>
      </c>
      <c r="G99" s="54">
        <f>D99/F99*100</f>
        <v>106.25</v>
      </c>
      <c r="H99" s="69"/>
    </row>
    <row r="100" spans="1:10" s="55" customFormat="1" ht="66" customHeight="1">
      <c r="A100" s="52" t="s">
        <v>191</v>
      </c>
      <c r="B100" s="66" t="s">
        <v>192</v>
      </c>
      <c r="C100" s="26">
        <v>950</v>
      </c>
      <c r="D100" s="27">
        <v>950</v>
      </c>
      <c r="E100" s="28">
        <f>D100/C100*100</f>
        <v>100</v>
      </c>
      <c r="F100" s="26">
        <v>950</v>
      </c>
      <c r="G100" s="54">
        <f>D100/F100*100</f>
        <v>100</v>
      </c>
      <c r="H100" s="69"/>
    </row>
    <row r="101" spans="1:10" ht="85.5" customHeight="1">
      <c r="A101" s="52" t="s">
        <v>193</v>
      </c>
      <c r="B101" s="66" t="s">
        <v>194</v>
      </c>
      <c r="C101" s="26">
        <v>164071.70000000001</v>
      </c>
      <c r="D101" s="26">
        <v>1989.22306</v>
      </c>
      <c r="E101" s="28">
        <f>D101/C101*100</f>
        <v>1.2124108301431629</v>
      </c>
      <c r="F101" s="29">
        <v>119988.5</v>
      </c>
      <c r="G101" s="54">
        <f>D101/F101*100</f>
        <v>1.6578447601228452</v>
      </c>
      <c r="H101" s="18"/>
    </row>
    <row r="102" spans="1:10" ht="69" customHeight="1">
      <c r="A102" s="52" t="s">
        <v>195</v>
      </c>
      <c r="B102" s="66" t="s">
        <v>196</v>
      </c>
      <c r="C102" s="26">
        <v>39345.699999999997</v>
      </c>
      <c r="D102" s="26"/>
      <c r="E102" s="28"/>
      <c r="F102" s="29"/>
      <c r="G102" s="54"/>
      <c r="H102" s="18"/>
    </row>
    <row r="103" spans="1:10" ht="146.25" customHeight="1">
      <c r="A103" s="52" t="s">
        <v>197</v>
      </c>
      <c r="B103" s="66" t="s">
        <v>198</v>
      </c>
      <c r="C103" s="26">
        <v>8479.2999999999993</v>
      </c>
      <c r="D103" s="26"/>
      <c r="E103" s="28"/>
      <c r="F103" s="29"/>
      <c r="G103" s="54"/>
      <c r="H103" s="18"/>
    </row>
    <row r="104" spans="1:10" ht="141" customHeight="1">
      <c r="A104" s="52" t="s">
        <v>199</v>
      </c>
      <c r="B104" s="66" t="s">
        <v>200</v>
      </c>
      <c r="C104" s="26">
        <v>35283.9</v>
      </c>
      <c r="D104" s="26"/>
      <c r="E104" s="28"/>
      <c r="F104" s="29">
        <v>36421.599999999999</v>
      </c>
      <c r="G104" s="54"/>
      <c r="H104" s="18"/>
    </row>
    <row r="105" spans="1:10" ht="56.25" customHeight="1">
      <c r="A105" s="52" t="s">
        <v>201</v>
      </c>
      <c r="B105" s="66" t="s">
        <v>202</v>
      </c>
      <c r="C105" s="26">
        <v>3770.2</v>
      </c>
      <c r="D105" s="26">
        <v>3770.2</v>
      </c>
      <c r="E105" s="28">
        <f t="shared" ref="E105:E112" si="9">D105/C105*100</f>
        <v>100</v>
      </c>
      <c r="F105" s="29">
        <v>1669.9</v>
      </c>
      <c r="G105" s="54">
        <f t="shared" ref="G105:G106" si="10">D105/F105*100</f>
        <v>225.77399844302053</v>
      </c>
      <c r="H105" s="18"/>
    </row>
    <row r="106" spans="1:10" ht="84.75" hidden="1" customHeight="1">
      <c r="A106" s="47" t="s">
        <v>203</v>
      </c>
      <c r="B106" s="70" t="s">
        <v>204</v>
      </c>
      <c r="C106" s="49"/>
      <c r="D106" s="26"/>
      <c r="E106" s="28"/>
      <c r="F106" s="49">
        <v>12125</v>
      </c>
      <c r="G106" s="54">
        <f t="shared" si="10"/>
        <v>0</v>
      </c>
      <c r="H106" s="18"/>
    </row>
    <row r="107" spans="1:10" ht="81" customHeight="1">
      <c r="A107" s="52" t="s">
        <v>205</v>
      </c>
      <c r="B107" s="66" t="s">
        <v>206</v>
      </c>
      <c r="C107" s="26">
        <v>4904.8</v>
      </c>
      <c r="D107" s="26">
        <v>4904.8</v>
      </c>
      <c r="E107" s="28">
        <f t="shared" si="9"/>
        <v>100</v>
      </c>
      <c r="F107" s="26"/>
      <c r="G107" s="54"/>
      <c r="H107" s="18"/>
    </row>
    <row r="108" spans="1:10" ht="50.25" customHeight="1">
      <c r="A108" s="52" t="s">
        <v>207</v>
      </c>
      <c r="B108" s="66" t="s">
        <v>208</v>
      </c>
      <c r="C108" s="26">
        <v>242917.9</v>
      </c>
      <c r="D108" s="26">
        <v>242917.9</v>
      </c>
      <c r="E108" s="28">
        <f t="shared" si="9"/>
        <v>100</v>
      </c>
      <c r="F108" s="29"/>
      <c r="G108" s="30"/>
      <c r="H108" s="18"/>
    </row>
    <row r="109" spans="1:10" ht="82.5" customHeight="1">
      <c r="A109" s="52" t="s">
        <v>209</v>
      </c>
      <c r="B109" s="66" t="s">
        <v>210</v>
      </c>
      <c r="C109" s="26">
        <v>535861.6</v>
      </c>
      <c r="D109" s="26">
        <v>214344.64</v>
      </c>
      <c r="E109" s="28">
        <f t="shared" si="9"/>
        <v>40</v>
      </c>
      <c r="F109" s="29"/>
      <c r="G109" s="30"/>
      <c r="H109" s="18"/>
    </row>
    <row r="110" spans="1:10" s="55" customFormat="1" ht="36.75" hidden="1" customHeight="1">
      <c r="A110" s="47" t="s">
        <v>211</v>
      </c>
      <c r="B110" s="70" t="s">
        <v>212</v>
      </c>
      <c r="C110" s="49"/>
      <c r="D110" s="26"/>
      <c r="E110" s="28"/>
      <c r="F110" s="49">
        <v>3417.12</v>
      </c>
      <c r="G110" s="50"/>
      <c r="H110" s="60"/>
    </row>
    <row r="111" spans="1:10" s="19" customFormat="1" ht="49.5" customHeight="1">
      <c r="A111" s="46" t="s">
        <v>213</v>
      </c>
      <c r="B111" s="40" t="s">
        <v>214</v>
      </c>
      <c r="C111" s="21">
        <v>5.5</v>
      </c>
      <c r="D111" s="21">
        <v>5.5</v>
      </c>
      <c r="E111" s="32">
        <f t="shared" si="9"/>
        <v>100</v>
      </c>
      <c r="F111" s="21">
        <v>23.332999999999998</v>
      </c>
      <c r="G111" s="17">
        <f>D111/F111*100</f>
        <v>23.571765310933017</v>
      </c>
      <c r="H111" s="18"/>
      <c r="I111" s="2"/>
      <c r="J111" s="2"/>
    </row>
    <row r="112" spans="1:10" s="55" customFormat="1" ht="52.5" customHeight="1">
      <c r="A112" s="71" t="s">
        <v>215</v>
      </c>
      <c r="B112" s="40" t="s">
        <v>216</v>
      </c>
      <c r="C112" s="21">
        <f>C113+C114+C115+C116+C117</f>
        <v>702577.06377999997</v>
      </c>
      <c r="D112" s="21">
        <f>D113+D114+D115+D116+D117</f>
        <v>310600.66378</v>
      </c>
      <c r="E112" s="32">
        <f t="shared" si="9"/>
        <v>44.208767947662366</v>
      </c>
      <c r="F112" s="21">
        <f>F113+F114+F115+F116+F117</f>
        <v>169739.65343999999</v>
      </c>
      <c r="G112" s="17">
        <f>D112/F112*100</f>
        <v>182.98650756335607</v>
      </c>
      <c r="H112" s="18"/>
      <c r="I112" s="2"/>
      <c r="J112" s="2"/>
    </row>
    <row r="113" spans="1:10" s="55" customFormat="1" ht="81.75" customHeight="1">
      <c r="A113" s="72" t="s">
        <v>217</v>
      </c>
      <c r="B113" s="73" t="s">
        <v>218</v>
      </c>
      <c r="C113" s="26">
        <v>41176.6</v>
      </c>
      <c r="D113" s="26"/>
      <c r="E113" s="28"/>
      <c r="F113" s="26"/>
      <c r="G113" s="30"/>
      <c r="H113" s="60"/>
    </row>
    <row r="114" spans="1:10" s="58" customFormat="1" ht="84.75" customHeight="1">
      <c r="A114" s="72" t="s">
        <v>219</v>
      </c>
      <c r="B114" s="44" t="s">
        <v>220</v>
      </c>
      <c r="C114" s="26">
        <v>380762</v>
      </c>
      <c r="D114" s="26">
        <v>114228.6</v>
      </c>
      <c r="E114" s="28">
        <f>D114/C114*100</f>
        <v>30</v>
      </c>
      <c r="F114" s="26"/>
      <c r="G114" s="30"/>
      <c r="H114" s="57"/>
    </row>
    <row r="115" spans="1:10" s="55" customFormat="1" ht="99.75" customHeight="1">
      <c r="A115" s="72" t="s">
        <v>221</v>
      </c>
      <c r="B115" s="44" t="s">
        <v>222</v>
      </c>
      <c r="C115" s="26">
        <v>196372.06378</v>
      </c>
      <c r="D115" s="26">
        <v>196372.06378</v>
      </c>
      <c r="E115" s="28">
        <f>D115/C115*100</f>
        <v>100</v>
      </c>
      <c r="F115" s="26">
        <v>114709.8</v>
      </c>
      <c r="G115" s="30">
        <f>D115/F115*100</f>
        <v>171.19031135962229</v>
      </c>
      <c r="H115" s="60"/>
    </row>
    <row r="116" spans="1:10" s="55" customFormat="1" ht="81.75" customHeight="1">
      <c r="A116" s="72" t="s">
        <v>223</v>
      </c>
      <c r="B116" s="44" t="s">
        <v>224</v>
      </c>
      <c r="C116" s="26">
        <v>77466.399999999994</v>
      </c>
      <c r="D116" s="26"/>
      <c r="E116" s="28"/>
      <c r="F116" s="26"/>
      <c r="G116" s="30"/>
      <c r="H116" s="60"/>
    </row>
    <row r="117" spans="1:10" s="55" customFormat="1" ht="51" customHeight="1">
      <c r="A117" s="72" t="s">
        <v>225</v>
      </c>
      <c r="B117" s="44" t="s">
        <v>226</v>
      </c>
      <c r="C117" s="26">
        <v>6800</v>
      </c>
      <c r="D117" s="26"/>
      <c r="E117" s="28"/>
      <c r="F117" s="29">
        <v>55029.853439999999</v>
      </c>
      <c r="G117" s="30"/>
      <c r="H117" s="18"/>
      <c r="I117" s="2"/>
      <c r="J117" s="2"/>
    </row>
    <row r="118" spans="1:10" s="55" customFormat="1" ht="36" customHeight="1">
      <c r="A118" s="71" t="s">
        <v>227</v>
      </c>
      <c r="B118" s="40" t="s">
        <v>228</v>
      </c>
      <c r="C118" s="21"/>
      <c r="D118" s="21">
        <v>750</v>
      </c>
      <c r="E118" s="32"/>
      <c r="F118" s="23">
        <v>736</v>
      </c>
      <c r="G118" s="17">
        <f>D118/F118*100</f>
        <v>101.90217391304348</v>
      </c>
      <c r="H118" s="18"/>
      <c r="I118" s="2"/>
      <c r="J118" s="2"/>
    </row>
    <row r="119" spans="1:10" s="68" customFormat="1" ht="84" customHeight="1">
      <c r="A119" s="74" t="s">
        <v>229</v>
      </c>
      <c r="B119" s="40" t="s">
        <v>230</v>
      </c>
      <c r="C119" s="21"/>
      <c r="D119" s="21">
        <v>389085.39760000003</v>
      </c>
      <c r="E119" s="28"/>
      <c r="F119" s="23">
        <v>135840.72338000001</v>
      </c>
      <c r="G119" s="17">
        <f>D119/F119*100</f>
        <v>286.42765432835256</v>
      </c>
      <c r="H119" s="18"/>
      <c r="I119" s="2"/>
      <c r="J119" s="2"/>
    </row>
    <row r="120" spans="1:10" s="68" customFormat="1" ht="41.25" customHeight="1">
      <c r="A120" s="74" t="s">
        <v>231</v>
      </c>
      <c r="B120" s="40" t="s">
        <v>232</v>
      </c>
      <c r="C120" s="21"/>
      <c r="D120" s="21">
        <v>-43743.109270000001</v>
      </c>
      <c r="E120" s="28"/>
      <c r="F120" s="23">
        <v>-325338.48420000001</v>
      </c>
      <c r="G120" s="17"/>
      <c r="H120" s="18"/>
      <c r="I120" s="2"/>
      <c r="J120" s="2"/>
    </row>
    <row r="121" spans="1:10" s="33" customFormat="1">
      <c r="A121" s="75"/>
      <c r="B121" s="64" t="s">
        <v>233</v>
      </c>
      <c r="C121" s="22">
        <f>C33+C4</f>
        <v>55036338.91516</v>
      </c>
      <c r="D121" s="22">
        <f>D33+D4</f>
        <v>26717885.438549995</v>
      </c>
      <c r="E121" s="22">
        <f>D121/C121*100</f>
        <v>48.545898882802391</v>
      </c>
      <c r="F121" s="23">
        <f>F33+F4</f>
        <v>24634725.200599998</v>
      </c>
      <c r="G121" s="17">
        <f>D121/F121*100</f>
        <v>108.45619433944107</v>
      </c>
      <c r="H121" s="18"/>
      <c r="I121" s="2"/>
      <c r="J121" s="2"/>
    </row>
    <row r="122" spans="1:10" ht="20.25" customHeight="1">
      <c r="A122" s="86" t="s">
        <v>236</v>
      </c>
      <c r="B122" s="86"/>
      <c r="C122" s="86"/>
      <c r="D122" s="86"/>
      <c r="E122" s="86"/>
      <c r="F122" s="86"/>
      <c r="G122" s="86"/>
    </row>
  </sheetData>
  <mergeCells count="3">
    <mergeCell ref="A1:G1"/>
    <mergeCell ref="A2:B2"/>
    <mergeCell ref="A122:G122"/>
  </mergeCells>
  <printOptions horizontalCentered="1"/>
  <pageMargins left="0.15748031496062992" right="0" top="0.27559055118110237" bottom="0.19685039370078741" header="0" footer="0"/>
  <pageSetup paperSize="9" scale="63" fitToHeight="0" orientation="portrait" r:id="rId1"/>
  <headerFooter differentFirst="1"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УР 1 пг 15</vt:lpstr>
      <vt:lpstr>'УР 1 пг 15'!Заголовки_для_печати</vt:lpstr>
      <vt:lpstr>'УР 1 пг 15'!Область_печати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kubasheva</dc:creator>
  <cp:lastModifiedBy>nabieva</cp:lastModifiedBy>
  <cp:lastPrinted>2015-11-10T07:37:26Z</cp:lastPrinted>
  <dcterms:created xsi:type="dcterms:W3CDTF">2015-09-25T10:38:50Z</dcterms:created>
  <dcterms:modified xsi:type="dcterms:W3CDTF">2015-11-10T07:39:26Z</dcterms:modified>
</cp:coreProperties>
</file>