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870" yWindow="630" windowWidth="23895" windowHeight="9210"/>
  </bookViews>
  <sheets>
    <sheet name="УР 1 кв 15" sheetId="1" r:id="rId1"/>
  </sheets>
  <definedNames>
    <definedName name="_xlnm._FilterDatabase" localSheetId="0" hidden="1">'УР 1 кв 15'!$H$1:$H$95</definedName>
    <definedName name="_xlnm.Print_Titles" localSheetId="0">'УР 1 кв 15'!$4:$4</definedName>
    <definedName name="_xlnm.Print_Area" localSheetId="0">'УР 1 кв 15'!$A$1:$G$96</definedName>
    <definedName name="Планы" localSheetId="0">#REF!</definedName>
    <definedName name="Планы">#REF!</definedName>
    <definedName name="про" localSheetId="0">#REF!</definedName>
    <definedName name="про">#REF!</definedName>
  </definedNames>
  <calcPr calcId="125725"/>
  <fileRecoveryPr repairLoad="1"/>
</workbook>
</file>

<file path=xl/calcChain.xml><?xml version="1.0" encoding="utf-8"?>
<calcChain xmlns="http://schemas.openxmlformats.org/spreadsheetml/2006/main">
  <c r="E95" i="1"/>
  <c r="D95"/>
  <c r="C95" s="1"/>
  <c r="G93"/>
  <c r="G90"/>
  <c r="E90"/>
  <c r="E88"/>
  <c r="E87"/>
  <c r="G85" s="1"/>
  <c r="F85"/>
  <c r="E85"/>
  <c r="D85"/>
  <c r="C85"/>
  <c r="G84"/>
  <c r="E84"/>
  <c r="E83"/>
  <c r="E82"/>
  <c r="G75"/>
  <c r="E75"/>
  <c r="G74"/>
  <c r="E74"/>
  <c r="G73"/>
  <c r="E73"/>
  <c r="G72"/>
  <c r="F72"/>
  <c r="E72" s="1"/>
  <c r="D72"/>
  <c r="C72"/>
  <c r="G71"/>
  <c r="E71"/>
  <c r="E70"/>
  <c r="G69"/>
  <c r="E69"/>
  <c r="E67"/>
  <c r="G66"/>
  <c r="E66"/>
  <c r="G65"/>
  <c r="E65"/>
  <c r="G64"/>
  <c r="E64"/>
  <c r="G63"/>
  <c r="E63"/>
  <c r="G62"/>
  <c r="E62"/>
  <c r="G59"/>
  <c r="E59"/>
  <c r="G58"/>
  <c r="E58"/>
  <c r="G57"/>
  <c r="E57"/>
  <c r="G55"/>
  <c r="E55"/>
  <c r="G54"/>
  <c r="E54"/>
  <c r="G53"/>
  <c r="F53"/>
  <c r="E53"/>
  <c r="D53"/>
  <c r="C53"/>
  <c r="E50"/>
  <c r="G48"/>
  <c r="E48"/>
  <c r="E44"/>
  <c r="E43"/>
  <c r="G42"/>
  <c r="E42"/>
  <c r="E41"/>
  <c r="G39" s="1"/>
  <c r="F39"/>
  <c r="E39"/>
  <c r="D39"/>
  <c r="C39"/>
  <c r="G38"/>
  <c r="E38"/>
  <c r="G37"/>
  <c r="E37"/>
  <c r="G36" s="1"/>
  <c r="F36"/>
  <c r="E36"/>
  <c r="D36"/>
  <c r="C36"/>
  <c r="G35"/>
  <c r="F35"/>
  <c r="E35" l="1"/>
  <c r="D35"/>
  <c r="C35" l="1"/>
  <c r="F34" s="1"/>
  <c r="E34"/>
  <c r="D34"/>
  <c r="C34" s="1"/>
  <c r="G32"/>
  <c r="E32"/>
  <c r="G31"/>
  <c r="E31"/>
  <c r="G30"/>
  <c r="E30"/>
  <c r="G29"/>
  <c r="E29"/>
  <c r="G28"/>
  <c r="E28"/>
  <c r="G27"/>
  <c r="G26"/>
  <c r="E26"/>
  <c r="G25"/>
  <c r="F25"/>
  <c r="E25" s="1"/>
  <c r="D25"/>
  <c r="C25"/>
  <c r="G24"/>
  <c r="E24"/>
  <c r="G23"/>
  <c r="G22"/>
  <c r="E22"/>
  <c r="G20" l="1"/>
  <c r="E20"/>
  <c r="G18"/>
  <c r="E18"/>
  <c r="G17"/>
  <c r="E17"/>
  <c r="G16"/>
  <c r="E16"/>
  <c r="G15"/>
  <c r="E15"/>
  <c r="G14"/>
  <c r="F14"/>
  <c r="E14"/>
  <c r="D14"/>
  <c r="C14"/>
  <c r="G12"/>
  <c r="E12"/>
  <c r="G11"/>
  <c r="E11"/>
  <c r="G10"/>
  <c r="E10"/>
  <c r="G9" s="1"/>
  <c r="F9"/>
  <c r="E9" s="1"/>
  <c r="D9"/>
  <c r="C9"/>
  <c r="G8"/>
  <c r="E8"/>
  <c r="G7"/>
  <c r="E7"/>
  <c r="G6" s="1"/>
  <c r="F6"/>
  <c r="E6"/>
  <c r="D6"/>
  <c r="C6"/>
  <c r="G5" s="1"/>
  <c r="F5"/>
  <c r="E5"/>
  <c r="D5" s="1"/>
  <c r="C5" s="1"/>
</calcChain>
</file>

<file path=xl/sharedStrings.xml><?xml version="1.0" encoding="utf-8"?>
<sst xmlns="http://schemas.openxmlformats.org/spreadsheetml/2006/main" count="193" uniqueCount="193">
  <si>
    <t xml:space="preserve"> Информация об исполнении доходов  бюджета Удмуртской Республики 
по состоянию на 01.04.2015 г. </t>
  </si>
  <si>
    <t>(тыс. руб.)</t>
  </si>
  <si>
    <t xml:space="preserve">Код бюджетной классификации </t>
  </si>
  <si>
    <t>Наименование</t>
  </si>
  <si>
    <t xml:space="preserve">План на 2015 г.                        </t>
  </si>
  <si>
    <t xml:space="preserve">Фактическое поступление по состоянию на 01.04.2015г. </t>
  </si>
  <si>
    <t xml:space="preserve">% исполнения к плану года </t>
  </si>
  <si>
    <t xml:space="preserve">Фактическое поступление за соотв. период прошлого года </t>
  </si>
  <si>
    <t>Темп роста к соответствующему периоду прошлого года (%)</t>
  </si>
  <si>
    <t>1 00 00000 00 0000 000</t>
  </si>
  <si>
    <r>
      <rPr>
        <b/>
        <sz val="12"/>
        <rFont val="Times New Roman"/>
        <family val="1"/>
        <charset val="204"/>
      </rPr>
      <t>НАЛОГОВЫЕ И НЕНАЛОГОВЫЕ ДОХОДЫ</t>
    </r>
    <r>
      <rPr>
        <b/>
        <sz val="14"/>
        <rFont val="Times New Roman"/>
        <family val="1"/>
        <charset val="204"/>
      </rPr>
      <t xml:space="preserve"> </t>
    </r>
  </si>
  <si>
    <t>1 01 00000 00 0000 000</t>
  </si>
  <si>
    <t xml:space="preserve">НАЛОГИ НА ПРИБЫЛЬ, ДОХОДЫ </t>
  </si>
  <si>
    <t>1 01 01000 00 0000 110</t>
  </si>
  <si>
    <t xml:space="preserve">Налог на прибыль организаций </t>
  </si>
  <si>
    <t>1 01 02000 01 0000 110</t>
  </si>
  <si>
    <t>Налог на 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</si>
  <si>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</si>
  <si>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</si>
  <si>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</si>
  <si>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 xml:space="preserve">Акцизы по подакцизным товарам (продукции), производимым на территории Российской Федерации </t>
  </si>
  <si>
    <t>1 05 00000 00 0000 000</t>
  </si>
  <si>
    <t>НАЛОГИ НА СОВОКУПНЫЙ ДОХОД</t>
  </si>
  <si>
    <t>1 06 00000 00 0000 000</t>
  </si>
  <si>
    <t>НАЛОГИ НА ИМУЩЕСТВО</t>
  </si>
  <si>
    <t>1 06 02000 02 0000 110</t>
  </si>
  <si>
    <t xml:space="preserve">Налог на имущество организаций 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</si>
  <si>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</si>
  <si>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</si>
  <si>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</si>
  <si>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</si>
  <si>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</si>
  <si>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</si>
  <si>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</si>
  <si>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</si>
  <si>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</si>
  <si>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</si>
  <si>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</si>
  <si>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</si>
  <si>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</si>
  <si>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</si>
  <si>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</si>
  <si>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</si>
  <si>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</si>
  <si>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</si>
  <si>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</si>
  <si>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</si>
  <si>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</si>
  <si>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</si>
  <si>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</si>
  <si>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</si>
  <si>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</si>
  <si>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</si>
  <si>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</si>
  <si>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</si>
  <si>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</si>
  <si>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</si>
  <si>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</si>
  <si>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 xml:space="preserve">БЕЗВОЗМЕЗДНЫЕ ПОСТУПЛЕНИЯ </t>
  </si>
  <si>
    <t>2 02 00000 00 0000 000</t>
  </si>
  <si>
    <t>Безвозмездные поступления из федерального бюджета</t>
  </si>
  <si>
    <t>2 02 01000 00 0000 151</t>
  </si>
  <si>
    <t>Дотации бюджетам субъектов Российской Федерации и муниципальных образований</t>
  </si>
  <si>
    <t>2 02 01001 02 0000 151</t>
  </si>
  <si>
    <t>Дотации бюджетам  субъектов  Российской Федерации  на   выравнивание  бюджетной обеспеченности</t>
  </si>
  <si>
    <t>2 02 01003 02 0000 151</t>
  </si>
  <si>
    <t>Дотации бюджетам  субъектов  Российской Федерации  на  поддержку мер по обеспечению сбалансированности бюджетов</t>
  </si>
  <si>
    <t>2 02 02000 00 0000 151</t>
  </si>
  <si>
    <t>Субсидии бюджетам бюджетной системы Российской Федерации (межбюджетные субсидии)</t>
  </si>
  <si>
    <t>2 02 02005 02 0000 151</t>
  </si>
  <si>
    <t>Субсидии бюджетам субъектов  Российской Федерации на оздоровление детей</t>
  </si>
  <si>
    <t>2 02 02086 02 0000 151</t>
  </si>
  <si>
    <t>Субсидии бюджетам субъектов Российской Федерации из местных бюджетов для формирования региональных фондов финансовой поддержки поселений (внутригородских районов) и региональных фондов финансовой поддержки муниципальных районов (городских округов, городских округов с внутригородским делением)</t>
  </si>
  <si>
    <t>2 02 02101 02 0000 151</t>
  </si>
  <si>
    <t>Субсидии бюджетам субъектов Российской Федерации на реализацию дополнительных мероприятий в сфере занятости населения</t>
  </si>
  <si>
    <t>2 02 02132 02 0000 151</t>
  </si>
  <si>
    <t>Субсидии бюджетам субъектов Российской Федерации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</si>
  <si>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2 02 02133 02 0000 151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</si>
  <si>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</si>
  <si>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2 02 02173 02 0000 151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</si>
  <si>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</si>
  <si>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2 02 02174 02 0000 151</t>
  </si>
  <si>
    <t>Субсидии бюджетам субъектов Российской Федерации на возмещение части затрат на приобретение элитных семян</t>
  </si>
  <si>
    <t>2 02 02177 02 0000 151</t>
  </si>
  <si>
    <t>Субсидии бюджетам субъектов Российской Федерации на возмещение части затрат на закладку и уход за многолетними плодовыми и ягодными насаждениями</t>
  </si>
  <si>
    <t>2 02 02184 02 0000 151</t>
  </si>
  <si>
    <t>Субсидии  бюджетам   субъектов     Российской   Федерации на  оказание несвязанной поддержки сельскохозяйственным товаропроизводителям в области растениеводства</t>
  </si>
  <si>
    <t>2 02 02185 02 0000 151</t>
  </si>
  <si>
    <t>Субсидии  бюджетам   субъектов     Российской   Федерации на  поддержку племенного животноводства</t>
  </si>
  <si>
    <t>2 02 02186 02 0000 151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</si>
  <si>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</si>
  <si>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2 02 02193 02 0000 151</t>
  </si>
  <si>
    <t>Субсидии  бюджетам   субъектов     Российской   Федерации на поддержку племенного крупного рогатого скота мясного направления</t>
  </si>
  <si>
    <t>2 02 02208 02 0000 151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</si>
  <si>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</si>
  <si>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2 02 03000 00 0000 151</t>
  </si>
  <si>
    <t>Субвенции бюджетам субъектов Российской Федерации и муниципальных образований</t>
  </si>
  <si>
    <t>2 02 03001 02 0000 151</t>
  </si>
  <si>
    <t>Субвенции бюджетам субъектов Российской Федерации  на оплату жилищно-коммунальных услуг отдельным категориям граждан</t>
  </si>
  <si>
    <t>2 02 03004 02 0000 151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</si>
  <si>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 знаком "Почетный  донор  России"</t>
  </si>
  <si>
    <t xml:space="preserve">2 02 03011 02 0000 151 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</si>
  <si>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</si>
  <si>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 xml:space="preserve">2 02 03012 02 0000 151 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</si>
  <si>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 владельцев  транспортных средств</t>
  </si>
  <si>
    <t xml:space="preserve">2 02 03015 02 0000 151 </t>
  </si>
  <si>
    <t>Субвенции бюджетам субъектов Росийской Федерации на осуществление первичного воинского учета на территориях, где отсутствуют военные комиссариаты</t>
  </si>
  <si>
    <t xml:space="preserve">2 02 03018 02 0000 151 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</si>
  <si>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</si>
  <si>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2 02 03019 02 0000 151 </t>
  </si>
  <si>
    <t>Субвенции бюджетам субъектов Российской Федерации на осуществление отдельных полномочий в области водных отношений</t>
  </si>
  <si>
    <t>2 02 03020 02 0000 151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</si>
  <si>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</si>
  <si>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2 02 03025 02 0000 151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</si>
  <si>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</si>
  <si>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2 02 03053 02 0000 151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</si>
  <si>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</si>
  <si>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2 02 03066 02 0000 151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</si>
  <si>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 ортопедических изделий</t>
  </si>
  <si>
    <t>2 02 03067 02 0000 151</t>
  </si>
  <si>
    <t xml:space="preserve"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 </t>
  </si>
  <si>
    <t>2 02 03068 02 0000 151</t>
  </si>
  <si>
    <t>Субвенции бюджетам субъектов  Российской Федерации на оказание отдельным категориям  граждан государственной социальной  помощи по обеспечению  лекарственными препаратами,  медицинскими изделиями, а  также  специализированными продуктами лечебного питания для детей- инвалидов</t>
  </si>
  <si>
    <t>2 02 03069 02 0000 151</t>
  </si>
  <si>
    <t>Субвенции бюджетам субъектов  Российской Федерации на обеспечение жильем отдельных категорий граждан, установленных Федеральным законом от 12 января 1995 г.  № 5-ФЗ "О ветеранах", в соответствии с Указом Президента Российской Федерации от 07 мая 2008 г. № 714 "Об обеспечении жильем ветеранов Великой Отечественной войны 1941-1945 годов"</t>
  </si>
  <si>
    <t>2 02 03070 02 0000 151</t>
  </si>
  <si>
    <t>Субвенции бюджетам субъектов  Российской Федерации на обеспечение жильем отдельных категорий граждан, установленных Федеральными законами от 12 января 1995 года  № 5-ФЗ "О ветеранах" и от 24 ноября 1995 года № 181-ФЗ "О социальной защите инвалидов в Российской Федерации"</t>
  </si>
  <si>
    <t>2 02 03122 02 0000 151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</si>
  <si>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</si>
  <si>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2 02 03123 02 0000 151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</si>
  <si>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</si>
  <si>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2 02 03998 02 0000 151</t>
  </si>
  <si>
    <t>Единая субвенция бюджетам субъектов Российской Федерации</t>
  </si>
  <si>
    <t>2 02 04000 00 0000 151</t>
  </si>
  <si>
    <t>Иные межбюджетные трансферты</t>
  </si>
  <si>
    <t>2 02 04001 02 0000 151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</si>
  <si>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</si>
  <si>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2 02 04002 02 0000 151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</si>
  <si>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</si>
  <si>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2 02 04017 02 0000 151 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</si>
  <si>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</si>
  <si>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 xml:space="preserve">2 02 04025 02 0000 151 </t>
  </si>
  <si>
    <t>Межбюджетные  трансферты, передаваемые    бюджетам    субъектов   Российской   Федерации   на   комплектование книжных фондов библиотек муниципальных образований и государственных библиотек городов Москвы и Санкт - Петербурга</t>
  </si>
  <si>
    <t xml:space="preserve">2 02 04055 02 0000 151 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</si>
  <si>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</si>
  <si>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 xml:space="preserve">2 02 04061 02 0000 151 </t>
  </si>
  <si>
    <t>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</si>
  <si>
    <t xml:space="preserve">2 02 04062 02 0000 151 </t>
  </si>
  <si>
    <t>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</si>
  <si>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 xml:space="preserve">2 02 04064 02 0000 151 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</si>
  <si>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</si>
  <si>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 xml:space="preserve">2 02 04066 02 0000 151 </t>
  </si>
  <si>
    <t>Межбюджетные трансферты, передаваемые бюджетам субъектов Российской Федерации на реализацию мероприятий по профилактике ВИЧ-инфекции и гепатитов В и С</t>
  </si>
  <si>
    <t xml:space="preserve">2 02 04081 02 0000 151 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</si>
  <si>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</si>
  <si>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2 02 04091 02 0000 151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</si>
  <si>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</si>
  <si>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2 02 09071 02 0000 151 </t>
  </si>
  <si>
    <t>Прочие безвозмездные поступления в бюджеты субъектов Российской Федерации от бюджета Пенсионного фонда Российской Федерации</t>
  </si>
  <si>
    <t>2 03 00000 00 0000 180</t>
  </si>
  <si>
    <t>БЕЗВОЗМЕЗДНЫЕ ПОСТУПЛЕНИЯ ОТ ГОСУДАРСТВЕННЫХ (МУНИЦИПАЛЬНЫХ) ОРГАНИЗАЦИЙ</t>
  </si>
  <si>
    <t>2 03 02030 02 0000 180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</si>
  <si>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</si>
  <si>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>2 03 02040 02 0000 180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</si>
  <si>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</si>
  <si>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2 03 02060 02 0000 180</t>
  </si>
  <si>
    <t>Безвозмездные поступления в бюджеты субъектов Российской Федерации от государственной корпорации - 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</si>
  <si>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2 03 02080 02 0000 180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</si>
  <si>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</si>
  <si>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2 03 02099 02 0000 180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</si>
  <si>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</si>
  <si>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2 04 00000 00 0000 180</t>
  </si>
  <si>
    <t>БЕЗВОЗМЕЗДНЫЕ ПОСТУПЛЕНИЯ ОТ НЕГОСУДАРСТВЕННЫХ ОРГАНИЗАЦИЙ</t>
  </si>
  <si>
    <t>2 07 02030 02 0000 180</t>
  </si>
  <si>
    <t>Прочие безвозмездные поступления в бюджеты субъектов Российской Федерации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</si>
  <si>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</si>
  <si>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</si>
  <si>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</si>
  <si>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</si>
  <si>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ИТОГО  ДОХОДОВ</t>
  </si>
  <si>
    <t>138*</t>
  </si>
  <si>
    <t>94*</t>
  </si>
  <si>
    <t>* темп роста без учета возврата субсидии на реализацию регионального инвестиционного проекта "Строительство и эксплуатация на платной основе мостовых переходов через реку Кама и реку Буй у города Камбарка на автомобильной дороге Ижевск-Сарапул-Камбарка-граница Республики Башкортостан в УР" в федеральный бюджет в сумме (-) 2 516 млн. рублей</t>
  </si>
  <si>
    <t>1 05 01000 00 0000 110</t>
  </si>
  <si>
    <t>Налог, взимаемый в связи с применением упрощенной системы налогообложения</t>
  </si>
  <si>
    <t>1 07 04010 01 0000 110</t>
  </si>
  <si>
    <t>Сбор за пользование объектами животного мира</t>
  </si>
  <si>
    <t>1 07 01000 01 0000 100</t>
  </si>
  <si>
    <t>1 0 704030 01 0000 100</t>
  </si>
  <si>
    <t>Налог на добычу полезных ископаемых</t>
  </si>
  <si>
    <t>Сбор за пользование объектами водных биологических ресурсов (по внутренним водным объектам)</t>
  </si>
  <si>
    <t>1 05 03020 01 0000 110</t>
  </si>
  <si>
    <t xml:space="preserve"> Единый сельскохозяйственный налог (за налоговые периоды, истекшие до 1 января 2011 года)</t>
  </si>
</sst>
</file>

<file path=xl/styles.xml><?xml version="1.0" encoding="utf-8"?>
<styleSheet xmlns="http://schemas.openxmlformats.org/spreadsheetml/2006/main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19">
    <font>
      <sz val="10"/>
      <name val="Arial Cyr"/>
      <charset val="204"/>
    </font>
    <font>
      <sz val="10"/>
      <name val="Arial Cyr"/>
      <charset val="204"/>
    </font>
    <font>
      <b/>
      <sz val="19"/>
      <name val="Times New Roman"/>
      <family val="1"/>
    </font>
    <font>
      <sz val="10"/>
      <name val="Arial Cy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3"/>
      <name val="Times New Roman"/>
      <family val="1"/>
      <charset val="204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5">
    <xf numFmtId="0" fontId="0" fillId="0" borderId="0" xfId="0"/>
    <xf numFmtId="4" fontId="4" fillId="0" borderId="0" xfId="2" applyNumberFormat="1" applyFont="1"/>
    <xf numFmtId="0" fontId="4" fillId="0" borderId="0" xfId="2" applyFont="1"/>
    <xf numFmtId="0" fontId="7" fillId="0" borderId="0" xfId="2" applyFont="1" applyFill="1" applyBorder="1" applyAlignment="1">
      <alignment horizontal="left"/>
    </xf>
    <xf numFmtId="3" fontId="8" fillId="0" borderId="0" xfId="1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right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4" fontId="5" fillId="0" borderId="0" xfId="2" applyNumberFormat="1" applyFont="1"/>
    <xf numFmtId="0" fontId="12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left" wrapText="1"/>
    </xf>
    <xf numFmtId="3" fontId="8" fillId="0" borderId="3" xfId="2" applyNumberFormat="1" applyFont="1" applyFill="1" applyBorder="1" applyAlignment="1">
      <alignment horizontal="center"/>
    </xf>
    <xf numFmtId="3" fontId="8" fillId="2" borderId="3" xfId="2" applyNumberFormat="1" applyFont="1" applyFill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4" fontId="13" fillId="0" borderId="0" xfId="2" applyNumberFormat="1" applyFont="1"/>
    <xf numFmtId="0" fontId="14" fillId="0" borderId="0" xfId="2" applyFont="1"/>
    <xf numFmtId="0" fontId="12" fillId="0" borderId="2" xfId="2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horizontal="center"/>
    </xf>
    <xf numFmtId="3" fontId="8" fillId="0" borderId="2" xfId="2" applyNumberFormat="1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3" fontId="15" fillId="0" borderId="2" xfId="2" applyNumberFormat="1" applyFont="1" applyFill="1" applyBorder="1" applyAlignment="1">
      <alignment horizontal="center"/>
    </xf>
    <xf numFmtId="3" fontId="16" fillId="0" borderId="2" xfId="2" applyNumberFormat="1" applyFont="1" applyFill="1" applyBorder="1" applyAlignment="1">
      <alignment horizontal="center"/>
    </xf>
    <xf numFmtId="3" fontId="15" fillId="0" borderId="3" xfId="2" applyNumberFormat="1" applyFont="1" applyFill="1" applyBorder="1" applyAlignment="1">
      <alignment horizontal="center"/>
    </xf>
    <xf numFmtId="3" fontId="15" fillId="2" borderId="2" xfId="2" applyNumberFormat="1" applyFont="1" applyFill="1" applyBorder="1" applyAlignment="1">
      <alignment horizontal="center"/>
    </xf>
    <xf numFmtId="1" fontId="15" fillId="0" borderId="2" xfId="2" applyNumberFormat="1" applyFont="1" applyBorder="1" applyAlignment="1">
      <alignment horizontal="center"/>
    </xf>
    <xf numFmtId="0" fontId="17" fillId="0" borderId="0" xfId="2" applyFont="1"/>
    <xf numFmtId="3" fontId="7" fillId="0" borderId="3" xfId="2" applyNumberFormat="1" applyFont="1" applyFill="1" applyBorder="1" applyAlignment="1">
      <alignment horizontal="center"/>
    </xf>
    <xf numFmtId="0" fontId="18" fillId="0" borderId="0" xfId="2" applyFont="1"/>
    <xf numFmtId="0" fontId="12" fillId="0" borderId="2" xfId="2" applyFont="1" applyBorder="1" applyAlignment="1">
      <alignment horizontal="center" vertical="center"/>
    </xf>
    <xf numFmtId="0" fontId="12" fillId="0" borderId="4" xfId="2" applyFont="1" applyFill="1" applyBorder="1" applyAlignment="1">
      <alignment vertical="center" wrapText="1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Fill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2" fillId="0" borderId="1" xfId="2" applyFont="1" applyBorder="1" applyAlignment="1">
      <alignment horizontal="center"/>
    </xf>
    <xf numFmtId="0" fontId="12" fillId="0" borderId="2" xfId="2" applyFont="1" applyFill="1" applyBorder="1" applyAlignment="1">
      <alignment wrapText="1"/>
    </xf>
    <xf numFmtId="1" fontId="12" fillId="0" borderId="1" xfId="2" applyNumberFormat="1" applyFont="1" applyFill="1" applyBorder="1" applyAlignment="1">
      <alignment horizontal="center" vertical="center"/>
    </xf>
    <xf numFmtId="3" fontId="8" fillId="2" borderId="2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wrapText="1"/>
    </xf>
    <xf numFmtId="3" fontId="16" fillId="2" borderId="2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3" fontId="15" fillId="3" borderId="2" xfId="2" applyNumberFormat="1" applyFont="1" applyFill="1" applyBorder="1" applyAlignment="1">
      <alignment horizontal="center"/>
    </xf>
    <xf numFmtId="1" fontId="15" fillId="3" borderId="2" xfId="2" applyNumberFormat="1" applyFont="1" applyFill="1" applyBorder="1" applyAlignment="1">
      <alignment horizontal="center"/>
    </xf>
    <xf numFmtId="3" fontId="16" fillId="3" borderId="2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wrapText="1"/>
    </xf>
    <xf numFmtId="1" fontId="15" fillId="0" borderId="2" xfId="2" applyNumberFormat="1" applyFont="1" applyFill="1" applyBorder="1" applyAlignment="1">
      <alignment horizontal="center"/>
    </xf>
    <xf numFmtId="4" fontId="13" fillId="3" borderId="0" xfId="2" applyNumberFormat="1" applyFont="1" applyFill="1"/>
    <xf numFmtId="0" fontId="4" fillId="3" borderId="0" xfId="2" applyFont="1" applyFill="1"/>
    <xf numFmtId="0" fontId="4" fillId="0" borderId="0" xfId="2" applyFont="1" applyFill="1"/>
    <xf numFmtId="3" fontId="15" fillId="0" borderId="4" xfId="2" applyNumberFormat="1" applyFont="1" applyFill="1" applyBorder="1" applyAlignment="1">
      <alignment horizontal="center"/>
    </xf>
    <xf numFmtId="4" fontId="13" fillId="0" borderId="0" xfId="2" applyNumberFormat="1" applyFont="1" applyFill="1"/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2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wrapText="1"/>
    </xf>
    <xf numFmtId="3" fontId="16" fillId="0" borderId="3" xfId="2" applyNumberFormat="1" applyFont="1" applyFill="1" applyBorder="1" applyAlignment="1">
      <alignment horizontal="center"/>
    </xf>
    <xf numFmtId="1" fontId="12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0" fontId="14" fillId="0" borderId="0" xfId="2" applyFont="1" applyFill="1"/>
    <xf numFmtId="0" fontId="12" fillId="0" borderId="2" xfId="2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Fill="1"/>
    <xf numFmtId="3" fontId="16" fillId="0" borderId="0" xfId="2" applyNumberFormat="1" applyFont="1" applyFill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/>
    </xf>
    <xf numFmtId="2" fontId="6" fillId="0" borderId="6" xfId="2" applyNumberFormat="1" applyFont="1" applyBorder="1" applyAlignment="1">
      <alignment horizontal="left" wrapText="1"/>
    </xf>
  </cellXfs>
  <cellStyles count="5">
    <cellStyle name="Обычный" xfId="0" builtinId="0"/>
    <cellStyle name="Обычный_План покварт. На 2002 год" xfId="1"/>
    <cellStyle name="Обычный_приложение 1 к закону 2004 года" xfId="2"/>
    <cellStyle name="Тысячи [0]_дох.рас.02.12.98 II вар" xfId="3"/>
    <cellStyle name="Тысячи_дох.рас.02.12.98 II вар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1173480</xdr:colOff>
      <xdr:row>4</xdr:row>
      <xdr:rowOff>128904</xdr:rowOff>
    </xdr:from>
    <xdr:to>
      <xdr:col>5</xdr:col>
      <xdr:colOff>1219199</xdr:colOff>
      <xdr:row>4</xdr:row>
      <xdr:rowOff>174623</xdr:rowOff>
    </xdr:to>
    <xdr:sp macro="" textlink="">
      <xdr:nvSpPr>
        <xdr:cNvPr id="2" name="TextBox 1"/>
        <xdr:cNvSpPr txBox="1"/>
      </xdr:nvSpPr>
      <xdr:spPr>
        <a:xfrm flipV="1">
          <a:off x="9334500" y="2205354"/>
          <a:ext cx="0" cy="45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2000" b="1"/>
        </a:p>
        <a:p>
          <a:endParaRPr lang="ru-RU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"/>
  <sheetViews>
    <sheetView tabSelected="1" view="pageBreakPreview" zoomScale="81" zoomScaleNormal="100" zoomScaleSheetLayoutView="81" workbookViewId="0">
      <pane xSplit="2" ySplit="4" topLeftCell="C8" activePane="bottomRight" state="frozen"/>
      <selection pane="topRight" activeCell="C1" sqref="C1"/>
      <selection pane="bottomLeft" activeCell="A8" sqref="A8"/>
      <selection pane="bottomRight" activeCell="B16" sqref="B16"/>
    </sheetView>
  </sheetViews>
  <sheetFormatPr defaultRowHeight="20.25"/>
  <cols>
    <col min="1" max="1" width="25.140625" style="73" customWidth="1"/>
    <col min="2" max="2" width="65.28515625" style="74" customWidth="1"/>
    <col min="3" max="3" width="17.140625" style="74" customWidth="1"/>
    <col min="4" max="4" width="21.5703125" style="75" customWidth="1"/>
    <col min="5" max="5" width="13.7109375" style="57" customWidth="1"/>
    <col min="6" max="6" width="21.28515625" style="57" hidden="1" customWidth="1"/>
    <col min="7" max="7" width="20.28515625" style="2" customWidth="1"/>
    <col min="8" max="8" width="22.42578125" style="1" customWidth="1"/>
    <col min="9" max="16384" width="9.140625" style="2"/>
  </cols>
  <sheetData>
    <row r="1" spans="1:14" ht="61.5" customHeight="1">
      <c r="A1" s="81" t="s">
        <v>0</v>
      </c>
      <c r="B1" s="81"/>
      <c r="C1" s="81"/>
      <c r="D1" s="81"/>
      <c r="E1" s="81"/>
      <c r="F1" s="81"/>
      <c r="G1" s="81"/>
    </row>
    <row r="2" spans="1:14" ht="6" customHeight="1">
      <c r="A2" s="82"/>
      <c r="B2" s="82"/>
      <c r="C2" s="82"/>
      <c r="D2" s="82"/>
      <c r="E2" s="82"/>
      <c r="F2" s="82"/>
      <c r="G2" s="82"/>
    </row>
    <row r="3" spans="1:14" ht="15" customHeight="1">
      <c r="A3" s="83"/>
      <c r="B3" s="83"/>
      <c r="C3" s="3"/>
      <c r="D3" s="4"/>
      <c r="E3" s="5"/>
      <c r="F3" s="5"/>
      <c r="G3" s="6" t="s">
        <v>1</v>
      </c>
    </row>
    <row r="4" spans="1:14" ht="81" customHeight="1">
      <c r="A4" s="7" t="s">
        <v>2</v>
      </c>
      <c r="B4" s="8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1" t="s">
        <v>8</v>
      </c>
      <c r="H4" s="12"/>
    </row>
    <row r="5" spans="1:14" ht="24.75" customHeight="1">
      <c r="A5" s="13" t="s">
        <v>9</v>
      </c>
      <c r="B5" s="14" t="s">
        <v>10</v>
      </c>
      <c r="C5" s="15">
        <f>C6+C9+C11+C14+C18+C22+C23+C24+C25+C29+C30+C32+C33+C31</f>
        <v>44352820</v>
      </c>
      <c r="D5" s="15">
        <f>D6+D9+D11+D14+D18+D22+D23+D24+D25+D29+D30+D32+D33+D31</f>
        <v>8215355.496989998</v>
      </c>
      <c r="E5" s="15">
        <f t="shared" ref="E5:E20" si="0">D5/C5*100</f>
        <v>18.522735413419031</v>
      </c>
      <c r="F5" s="16">
        <f>F6+F9+F11+F14+F18+F22+F23+F24+F25+F29+F30+F32+F33+F31</f>
        <v>9774842.2953699995</v>
      </c>
      <c r="G5" s="17">
        <f t="shared" ref="G5:G20" si="1">D5/F5*100</f>
        <v>84.045913465850234</v>
      </c>
      <c r="H5" s="18"/>
      <c r="J5" s="19"/>
      <c r="K5" s="19"/>
      <c r="L5" s="19"/>
    </row>
    <row r="6" spans="1:14">
      <c r="A6" s="13" t="s">
        <v>11</v>
      </c>
      <c r="B6" s="20" t="s">
        <v>12</v>
      </c>
      <c r="C6" s="21">
        <f>C7+C8</f>
        <v>31049386</v>
      </c>
      <c r="D6" s="22">
        <f>D7+D8</f>
        <v>5717279.6095099999</v>
      </c>
      <c r="E6" s="15">
        <f t="shared" si="0"/>
        <v>18.413502957868474</v>
      </c>
      <c r="F6" s="23">
        <f>F7+F8</f>
        <v>7521759.3371900003</v>
      </c>
      <c r="G6" s="17">
        <f t="shared" si="1"/>
        <v>76.009871536861439</v>
      </c>
      <c r="H6" s="18"/>
    </row>
    <row r="7" spans="1:14" ht="24.75" customHeight="1">
      <c r="A7" s="24" t="s">
        <v>13</v>
      </c>
      <c r="B7" s="25" t="s">
        <v>14</v>
      </c>
      <c r="C7" s="26">
        <v>16659226</v>
      </c>
      <c r="D7" s="27">
        <v>2873446.3651999999</v>
      </c>
      <c r="E7" s="28">
        <f t="shared" si="0"/>
        <v>17.248378557323129</v>
      </c>
      <c r="F7" s="29">
        <v>4706602.0288199997</v>
      </c>
      <c r="G7" s="30">
        <f t="shared" si="1"/>
        <v>61.051398601474851</v>
      </c>
      <c r="H7" s="18"/>
    </row>
    <row r="8" spans="1:14" ht="22.5" customHeight="1">
      <c r="A8" s="24" t="s">
        <v>15</v>
      </c>
      <c r="B8" s="25" t="s">
        <v>16</v>
      </c>
      <c r="C8" s="26">
        <v>14390160</v>
      </c>
      <c r="D8" s="27">
        <v>2843833.24431</v>
      </c>
      <c r="E8" s="28">
        <f t="shared" si="0"/>
        <v>19.76234624430861</v>
      </c>
      <c r="F8" s="29">
        <v>2815157.3083700002</v>
      </c>
      <c r="G8" s="30">
        <f t="shared" si="1"/>
        <v>101.01862641404588</v>
      </c>
      <c r="H8" s="18"/>
    </row>
    <row r="9" spans="1:14" ht="51" customHeight="1">
      <c r="A9" s="13" t="s">
        <v>17</v>
      </c>
      <c r="B9" s="20" t="s">
        <v>18</v>
      </c>
      <c r="C9" s="21">
        <f>C10</f>
        <v>5267366</v>
      </c>
      <c r="D9" s="22">
        <f>D10</f>
        <v>1206453.5682300001</v>
      </c>
      <c r="E9" s="15">
        <f t="shared" si="0"/>
        <v>22.904304888439501</v>
      </c>
      <c r="F9" s="23">
        <f>F10</f>
        <v>1114744.6691000001</v>
      </c>
      <c r="G9" s="17">
        <f t="shared" si="1"/>
        <v>108.22689730411916</v>
      </c>
      <c r="H9" s="18"/>
      <c r="K9" s="19"/>
      <c r="L9" s="19"/>
      <c r="M9" s="19"/>
      <c r="N9" s="19"/>
    </row>
    <row r="10" spans="1:14" ht="34.5" customHeight="1">
      <c r="A10" s="24" t="s">
        <v>19</v>
      </c>
      <c r="B10" s="25" t="s">
        <v>20</v>
      </c>
      <c r="C10" s="26">
        <v>5267366</v>
      </c>
      <c r="D10" s="27">
        <v>1206453.5682300001</v>
      </c>
      <c r="E10" s="28">
        <f t="shared" si="0"/>
        <v>22.904304888439501</v>
      </c>
      <c r="F10" s="29">
        <v>1114744.6691000001</v>
      </c>
      <c r="G10" s="30">
        <f t="shared" si="1"/>
        <v>108.22689730411916</v>
      </c>
      <c r="H10" s="18"/>
    </row>
    <row r="11" spans="1:14" ht="17.25" customHeight="1">
      <c r="A11" s="13" t="s">
        <v>21</v>
      </c>
      <c r="B11" s="20" t="s">
        <v>22</v>
      </c>
      <c r="C11" s="21">
        <v>1980330</v>
      </c>
      <c r="D11" s="22">
        <v>409881.31245999999</v>
      </c>
      <c r="E11" s="15">
        <f t="shared" si="0"/>
        <v>20.697626782404953</v>
      </c>
      <c r="F11" s="23">
        <v>356256.86930000002</v>
      </c>
      <c r="G11" s="17">
        <f t="shared" si="1"/>
        <v>115.0521850330536</v>
      </c>
      <c r="H11" s="18"/>
      <c r="K11" s="19"/>
      <c r="L11" s="19"/>
      <c r="M11" s="19"/>
      <c r="N11" s="19"/>
    </row>
    <row r="12" spans="1:14" ht="30">
      <c r="A12" s="76" t="s">
        <v>183</v>
      </c>
      <c r="B12" s="77" t="s">
        <v>184</v>
      </c>
      <c r="C12" s="26">
        <v>1980330</v>
      </c>
      <c r="D12" s="26">
        <v>409876.18381000002</v>
      </c>
      <c r="E12" s="26">
        <f t="shared" si="0"/>
        <v>20.69736780284094</v>
      </c>
      <c r="F12" s="29">
        <v>356259.55307000002</v>
      </c>
      <c r="G12" s="30">
        <f t="shared" si="1"/>
        <v>115.04987874092603</v>
      </c>
      <c r="H12" s="12"/>
    </row>
    <row r="13" spans="1:14" ht="30">
      <c r="A13" s="79" t="s">
        <v>191</v>
      </c>
      <c r="B13" s="77" t="s">
        <v>192</v>
      </c>
      <c r="C13" s="26"/>
      <c r="D13" s="26">
        <v>5.1286500000000004</v>
      </c>
      <c r="E13" s="28"/>
      <c r="F13" s="29">
        <v>-2.68377</v>
      </c>
      <c r="G13" s="30"/>
      <c r="H13" s="12"/>
    </row>
    <row r="14" spans="1:14" s="19" customFormat="1" ht="17.25" customHeight="1">
      <c r="A14" s="13" t="s">
        <v>23</v>
      </c>
      <c r="B14" s="20" t="s">
        <v>24</v>
      </c>
      <c r="C14" s="21">
        <f>C15+C16+C17</f>
        <v>4858529</v>
      </c>
      <c r="D14" s="21">
        <f>D15+D16+D17</f>
        <v>612197.77346000005</v>
      </c>
      <c r="E14" s="15">
        <f t="shared" si="0"/>
        <v>12.600475853082283</v>
      </c>
      <c r="F14" s="23">
        <f>F15+F16+F17</f>
        <v>576857.07218000002</v>
      </c>
      <c r="G14" s="17">
        <f t="shared" si="1"/>
        <v>106.12642246829773</v>
      </c>
      <c r="H14" s="18"/>
      <c r="I14" s="2"/>
      <c r="J14" s="2"/>
    </row>
    <row r="15" spans="1:14" s="31" customFormat="1">
      <c r="A15" s="24" t="s">
        <v>25</v>
      </c>
      <c r="B15" s="25" t="s">
        <v>26</v>
      </c>
      <c r="C15" s="26">
        <v>3996759</v>
      </c>
      <c r="D15" s="27">
        <v>462283.64990000002</v>
      </c>
      <c r="E15" s="28">
        <f t="shared" si="0"/>
        <v>11.566462974124784</v>
      </c>
      <c r="F15" s="29">
        <v>442159.72748</v>
      </c>
      <c r="G15" s="30">
        <f t="shared" si="1"/>
        <v>104.55127890879892</v>
      </c>
      <c r="H15" s="18"/>
      <c r="I15" s="2"/>
      <c r="J15" s="2"/>
    </row>
    <row r="16" spans="1:14" s="31" customFormat="1">
      <c r="A16" s="24" t="s">
        <v>27</v>
      </c>
      <c r="B16" s="25" t="s">
        <v>28</v>
      </c>
      <c r="C16" s="26">
        <v>859020</v>
      </c>
      <c r="D16" s="27">
        <v>149297.01556</v>
      </c>
      <c r="E16" s="28">
        <f t="shared" si="0"/>
        <v>17.379923117040349</v>
      </c>
      <c r="F16" s="29">
        <v>134054.04644000001</v>
      </c>
      <c r="G16" s="30">
        <f t="shared" si="1"/>
        <v>111.37076390067975</v>
      </c>
      <c r="H16" s="18"/>
      <c r="I16" s="2"/>
      <c r="J16" s="2"/>
    </row>
    <row r="17" spans="1:10" s="31" customFormat="1">
      <c r="A17" s="24" t="s">
        <v>29</v>
      </c>
      <c r="B17" s="25" t="s">
        <v>30</v>
      </c>
      <c r="C17" s="26">
        <v>2750</v>
      </c>
      <c r="D17" s="27">
        <v>617.10799999999995</v>
      </c>
      <c r="E17" s="28">
        <f t="shared" si="0"/>
        <v>22.440290909090908</v>
      </c>
      <c r="F17" s="26">
        <v>643.29826000000003</v>
      </c>
      <c r="G17" s="30">
        <f t="shared" si="1"/>
        <v>95.928753172750675</v>
      </c>
      <c r="H17" s="18"/>
      <c r="I17" s="2"/>
      <c r="J17" s="2"/>
    </row>
    <row r="18" spans="1:10" ht="37.5" customHeight="1">
      <c r="A18" s="13" t="s">
        <v>31</v>
      </c>
      <c r="B18" s="20" t="s">
        <v>32</v>
      </c>
      <c r="C18" s="21">
        <v>4100</v>
      </c>
      <c r="D18" s="21">
        <v>74.629130000000004</v>
      </c>
      <c r="E18" s="32">
        <f t="shared" si="0"/>
        <v>1.8202226829268295</v>
      </c>
      <c r="F18" s="23">
        <v>102.62279000000001</v>
      </c>
      <c r="G18" s="17">
        <f t="shared" si="1"/>
        <v>72.721790159866046</v>
      </c>
      <c r="H18" s="18"/>
    </row>
    <row r="19" spans="1:10">
      <c r="A19" s="80" t="s">
        <v>187</v>
      </c>
      <c r="B19" s="25" t="s">
        <v>189</v>
      </c>
      <c r="C19" s="26"/>
      <c r="D19" s="26">
        <v>-19.859269999999999</v>
      </c>
      <c r="E19" s="28"/>
      <c r="F19" s="29">
        <v>14.46679</v>
      </c>
      <c r="G19" s="17"/>
      <c r="H19" s="12"/>
    </row>
    <row r="20" spans="1:10">
      <c r="A20" s="78" t="s">
        <v>185</v>
      </c>
      <c r="B20" s="25" t="s">
        <v>186</v>
      </c>
      <c r="C20" s="26">
        <v>4100</v>
      </c>
      <c r="D20" s="26">
        <v>89.35</v>
      </c>
      <c r="E20" s="28">
        <f t="shared" si="0"/>
        <v>2.1792682926829268</v>
      </c>
      <c r="F20" s="29">
        <v>87.14</v>
      </c>
      <c r="G20" s="30">
        <f t="shared" si="1"/>
        <v>102.53614872618772</v>
      </c>
      <c r="H20" s="12"/>
    </row>
    <row r="21" spans="1:10" ht="31.5">
      <c r="A21" s="80" t="s">
        <v>188</v>
      </c>
      <c r="B21" s="25" t="s">
        <v>190</v>
      </c>
      <c r="C21" s="26"/>
      <c r="D21" s="26">
        <v>5.1383999999999999</v>
      </c>
      <c r="E21" s="28"/>
      <c r="F21" s="29">
        <v>1.016</v>
      </c>
      <c r="G21" s="30"/>
      <c r="H21" s="12"/>
    </row>
    <row r="22" spans="1:10" s="33" customFormat="1" ht="19.5" customHeight="1">
      <c r="A22" s="13" t="s">
        <v>33</v>
      </c>
      <c r="B22" s="20" t="s">
        <v>34</v>
      </c>
      <c r="C22" s="22">
        <v>56616</v>
      </c>
      <c r="D22" s="22">
        <v>23536.158149999999</v>
      </c>
      <c r="E22" s="15">
        <f>D22/C22*100</f>
        <v>41.571566606612969</v>
      </c>
      <c r="F22" s="23">
        <v>10114.95088</v>
      </c>
      <c r="G22" s="17">
        <f>D22/F22*100</f>
        <v>232.68682595915874</v>
      </c>
      <c r="H22" s="18"/>
      <c r="I22" s="2"/>
      <c r="J22" s="2"/>
    </row>
    <row r="23" spans="1:10" s="19" customFormat="1" ht="54" customHeight="1">
      <c r="A23" s="13" t="s">
        <v>35</v>
      </c>
      <c r="B23" s="20" t="s">
        <v>36</v>
      </c>
      <c r="C23" s="21"/>
      <c r="D23" s="22">
        <v>26.220770000000002</v>
      </c>
      <c r="E23" s="15"/>
      <c r="F23" s="23">
        <v>25.002120000000001</v>
      </c>
      <c r="G23" s="17">
        <f>D23/F23*100</f>
        <v>104.87418666897048</v>
      </c>
      <c r="H23" s="18"/>
      <c r="I23" s="2"/>
      <c r="J23" s="2"/>
    </row>
    <row r="24" spans="1:10" ht="47.25" customHeight="1">
      <c r="A24" s="13" t="s">
        <v>37</v>
      </c>
      <c r="B24" s="20" t="s">
        <v>38</v>
      </c>
      <c r="C24" s="21">
        <v>56067</v>
      </c>
      <c r="D24" s="22">
        <v>11767.836730000001</v>
      </c>
      <c r="E24" s="15">
        <f>D24/C24*100</f>
        <v>20.988882462054328</v>
      </c>
      <c r="F24" s="23">
        <v>18324.057150000001</v>
      </c>
      <c r="G24" s="17">
        <f>D24/F24*100</f>
        <v>64.220694323691305</v>
      </c>
      <c r="H24" s="18"/>
    </row>
    <row r="25" spans="1:10" ht="36.75" customHeight="1">
      <c r="A25" s="34" t="s">
        <v>39</v>
      </c>
      <c r="B25" s="35" t="s">
        <v>40</v>
      </c>
      <c r="C25" s="21">
        <f>C26+C28+C27</f>
        <v>146747</v>
      </c>
      <c r="D25" s="22">
        <f>D26+D28+D27</f>
        <v>42723.988209999996</v>
      </c>
      <c r="E25" s="15">
        <f>D25/C25*100</f>
        <v>29.114045404676069</v>
      </c>
      <c r="F25" s="23">
        <f>F26+F27+F28</f>
        <v>39043.820599999999</v>
      </c>
      <c r="G25" s="17">
        <f t="shared" ref="G25:G32" si="2">D25/F25*100</f>
        <v>109.42573639937274</v>
      </c>
      <c r="H25" s="18"/>
    </row>
    <row r="26" spans="1:10" ht="27" customHeight="1">
      <c r="A26" s="36" t="s">
        <v>41</v>
      </c>
      <c r="B26" s="37" t="s">
        <v>42</v>
      </c>
      <c r="C26" s="26">
        <v>79485</v>
      </c>
      <c r="D26" s="27">
        <v>21340.48803</v>
      </c>
      <c r="E26" s="28">
        <f>D26/C26*100</f>
        <v>26.848446914512174</v>
      </c>
      <c r="F26" s="29">
        <v>20769.945769999998</v>
      </c>
      <c r="G26" s="30">
        <f t="shared" si="2"/>
        <v>102.74696075915656</v>
      </c>
      <c r="H26" s="18"/>
    </row>
    <row r="27" spans="1:10" ht="23.25" customHeight="1">
      <c r="A27" s="36" t="s">
        <v>43</v>
      </c>
      <c r="B27" s="37" t="s">
        <v>44</v>
      </c>
      <c r="C27" s="26"/>
      <c r="D27" s="27">
        <v>1403.9493199999999</v>
      </c>
      <c r="E27" s="28"/>
      <c r="F27" s="29">
        <v>728.39774999999997</v>
      </c>
      <c r="G27" s="30">
        <f t="shared" si="2"/>
        <v>192.74487325091269</v>
      </c>
      <c r="H27" s="18"/>
    </row>
    <row r="28" spans="1:10" ht="29.25" customHeight="1">
      <c r="A28" s="36" t="s">
        <v>45</v>
      </c>
      <c r="B28" s="38" t="s">
        <v>46</v>
      </c>
      <c r="C28" s="26">
        <v>67262</v>
      </c>
      <c r="D28" s="27">
        <v>19979.550859999999</v>
      </c>
      <c r="E28" s="28">
        <f>D28/C28*100</f>
        <v>29.70406895423865</v>
      </c>
      <c r="F28" s="29">
        <v>17545.477080000001</v>
      </c>
      <c r="G28" s="30">
        <f t="shared" si="2"/>
        <v>113.87294155013082</v>
      </c>
      <c r="H28" s="18"/>
    </row>
    <row r="29" spans="1:10" ht="35.25" customHeight="1">
      <c r="A29" s="34" t="s">
        <v>47</v>
      </c>
      <c r="B29" s="35" t="s">
        <v>48</v>
      </c>
      <c r="C29" s="21">
        <v>20086</v>
      </c>
      <c r="D29" s="22">
        <v>10987.532209999999</v>
      </c>
      <c r="E29" s="15">
        <f>D29/C29*100</f>
        <v>54.702440555610863</v>
      </c>
      <c r="F29" s="23">
        <v>9128.4213099999997</v>
      </c>
      <c r="G29" s="17">
        <f t="shared" si="2"/>
        <v>120.36618202496176</v>
      </c>
      <c r="H29" s="18"/>
    </row>
    <row r="30" spans="1:10" ht="36.75" customHeight="1">
      <c r="A30" s="34" t="s">
        <v>49</v>
      </c>
      <c r="B30" s="35" t="s">
        <v>50</v>
      </c>
      <c r="C30" s="21">
        <v>30000</v>
      </c>
      <c r="D30" s="22">
        <v>1833.88832</v>
      </c>
      <c r="E30" s="15">
        <f>D30/C30*100</f>
        <v>6.1129610666666672</v>
      </c>
      <c r="F30" s="23">
        <v>11315.157209999999</v>
      </c>
      <c r="G30" s="17">
        <f t="shared" si="2"/>
        <v>16.207360498529034</v>
      </c>
      <c r="H30" s="18"/>
    </row>
    <row r="31" spans="1:10" ht="26.25" customHeight="1">
      <c r="A31" s="34" t="s">
        <v>51</v>
      </c>
      <c r="B31" s="35" t="s">
        <v>52</v>
      </c>
      <c r="C31" s="21">
        <v>2828</v>
      </c>
      <c r="D31" s="22">
        <v>779.63</v>
      </c>
      <c r="E31" s="15">
        <f>D31/C31*100</f>
        <v>27.568246110325319</v>
      </c>
      <c r="F31" s="23">
        <v>971.75</v>
      </c>
      <c r="G31" s="17">
        <f t="shared" si="2"/>
        <v>80.229482891690253</v>
      </c>
      <c r="H31" s="18"/>
    </row>
    <row r="32" spans="1:10" ht="26.25" customHeight="1">
      <c r="A32" s="34" t="s">
        <v>53</v>
      </c>
      <c r="B32" s="35" t="s">
        <v>54</v>
      </c>
      <c r="C32" s="21">
        <v>880765</v>
      </c>
      <c r="D32" s="22">
        <v>157642.67603</v>
      </c>
      <c r="E32" s="15">
        <f>D32/C32*100</f>
        <v>17.898381069865401</v>
      </c>
      <c r="F32" s="23">
        <v>115118.28342000001</v>
      </c>
      <c r="G32" s="17">
        <f t="shared" si="2"/>
        <v>136.93973828193137</v>
      </c>
      <c r="H32" s="18"/>
    </row>
    <row r="33" spans="1:10" ht="26.25" customHeight="1">
      <c r="A33" s="34" t="s">
        <v>55</v>
      </c>
      <c r="B33" s="35" t="s">
        <v>56</v>
      </c>
      <c r="C33" s="21"/>
      <c r="D33" s="22">
        <v>20170.673780000001</v>
      </c>
      <c r="E33" s="15"/>
      <c r="F33" s="23">
        <v>1080.2821200000001</v>
      </c>
      <c r="G33" s="17"/>
      <c r="H33" s="18"/>
    </row>
    <row r="34" spans="1:10" ht="24.75" customHeight="1">
      <c r="A34" s="13" t="s">
        <v>57</v>
      </c>
      <c r="B34" s="20" t="s">
        <v>58</v>
      </c>
      <c r="C34" s="22">
        <f>C35+C85+C93+C94+C92+C84+C91+C41</f>
        <v>8058601.2873900002</v>
      </c>
      <c r="D34" s="22">
        <f>D35+D85+D93+D94+D92+D84+D91+D41</f>
        <v>3090943.1468499997</v>
      </c>
      <c r="E34" s="15">
        <f t="shared" ref="E34:E39" si="3">D34/C34*100</f>
        <v>38.355826732446353</v>
      </c>
      <c r="F34" s="22">
        <f>F35+F85+F93+F94+F84+F92+F91</f>
        <v>-278039.41892999981</v>
      </c>
      <c r="G34" s="17" t="s">
        <v>180</v>
      </c>
      <c r="H34" s="18"/>
    </row>
    <row r="35" spans="1:10" ht="26.25" customHeight="1">
      <c r="A35" s="39" t="s">
        <v>59</v>
      </c>
      <c r="B35" s="40" t="s">
        <v>60</v>
      </c>
      <c r="C35" s="22">
        <f>C36+C39+C53+C72-C41</f>
        <v>7425034.9192200005</v>
      </c>
      <c r="D35" s="22">
        <f>D36+D39+D53+D72-D41</f>
        <v>2400344.15674</v>
      </c>
      <c r="E35" s="15">
        <f t="shared" si="3"/>
        <v>32.327715396012657</v>
      </c>
      <c r="F35" s="22">
        <f>F36+F39+F53+F72</f>
        <v>2442549.3106</v>
      </c>
      <c r="G35" s="17">
        <f>D35/F35*100</f>
        <v>98.272085903165134</v>
      </c>
      <c r="H35" s="18"/>
    </row>
    <row r="36" spans="1:10" ht="33.75" customHeight="1">
      <c r="A36" s="41" t="s">
        <v>61</v>
      </c>
      <c r="B36" s="40" t="s">
        <v>62</v>
      </c>
      <c r="C36" s="21">
        <f>C37+C38</f>
        <v>3088697.5</v>
      </c>
      <c r="D36" s="22">
        <f>D37+D38</f>
        <v>911702</v>
      </c>
      <c r="E36" s="15">
        <f t="shared" si="3"/>
        <v>29.517361282547093</v>
      </c>
      <c r="F36" s="42">
        <f>F37+F38</f>
        <v>984129</v>
      </c>
      <c r="G36" s="17">
        <f>D36/F36*100</f>
        <v>92.640497333174821</v>
      </c>
      <c r="H36" s="18"/>
    </row>
    <row r="37" spans="1:10" ht="35.25" customHeight="1">
      <c r="A37" s="43" t="s">
        <v>63</v>
      </c>
      <c r="B37" s="44" t="s">
        <v>64</v>
      </c>
      <c r="C37" s="26">
        <v>2346005.4</v>
      </c>
      <c r="D37" s="27">
        <v>746456</v>
      </c>
      <c r="E37" s="28">
        <f t="shared" si="3"/>
        <v>31.818170580511023</v>
      </c>
      <c r="F37" s="45">
        <v>600318</v>
      </c>
      <c r="G37" s="30">
        <f>D37/F37*100</f>
        <v>124.34343131473653</v>
      </c>
      <c r="H37" s="18"/>
    </row>
    <row r="38" spans="1:10" ht="40.5" customHeight="1">
      <c r="A38" s="43" t="s">
        <v>65</v>
      </c>
      <c r="B38" s="44" t="s">
        <v>66</v>
      </c>
      <c r="C38" s="26">
        <v>742692.1</v>
      </c>
      <c r="D38" s="27">
        <v>165246</v>
      </c>
      <c r="E38" s="28">
        <f t="shared" si="3"/>
        <v>22.249597107603542</v>
      </c>
      <c r="F38" s="45">
        <v>383811</v>
      </c>
      <c r="G38" s="30">
        <f>D38/F38*100</f>
        <v>43.054003142171538</v>
      </c>
      <c r="H38" s="18"/>
    </row>
    <row r="39" spans="1:10" ht="36" customHeight="1">
      <c r="A39" s="46" t="s">
        <v>67</v>
      </c>
      <c r="B39" s="40" t="s">
        <v>68</v>
      </c>
      <c r="C39" s="22">
        <f>SUM(C40:C52)</f>
        <v>502736.64900000003</v>
      </c>
      <c r="D39" s="22">
        <f>SUM(D40:D52)</f>
        <v>314407.67674999998</v>
      </c>
      <c r="E39" s="17">
        <f t="shared" si="3"/>
        <v>62.539239455765227</v>
      </c>
      <c r="F39" s="42">
        <f>SUM(F40:F52)</f>
        <v>239278.10499999998</v>
      </c>
      <c r="G39" s="17">
        <f>D39/F39*100</f>
        <v>131.39843144026906</v>
      </c>
      <c r="H39" s="18"/>
    </row>
    <row r="40" spans="1:10" ht="34.5" hidden="1" customHeight="1">
      <c r="A40" s="47" t="s">
        <v>69</v>
      </c>
      <c r="B40" s="48" t="s">
        <v>70</v>
      </c>
      <c r="C40" s="49"/>
      <c r="D40" s="27"/>
      <c r="E40" s="50"/>
      <c r="F40" s="51">
        <v>60305.8</v>
      </c>
      <c r="G40" s="50"/>
      <c r="H40" s="18"/>
    </row>
    <row r="41" spans="1:10" s="56" customFormat="1" ht="96.75" customHeight="1">
      <c r="A41" s="52" t="s">
        <v>71</v>
      </c>
      <c r="B41" s="53" t="s">
        <v>72</v>
      </c>
      <c r="C41" s="26">
        <v>2999</v>
      </c>
      <c r="D41" s="27">
        <v>749.75</v>
      </c>
      <c r="E41" s="54">
        <f>D41/C41*100</f>
        <v>25</v>
      </c>
      <c r="F41" s="27"/>
      <c r="G41" s="54"/>
      <c r="H41" s="55"/>
    </row>
    <row r="42" spans="1:10" s="57" customFormat="1" ht="49.5" customHeight="1">
      <c r="A42" s="52" t="s">
        <v>73</v>
      </c>
      <c r="B42" s="53" t="s">
        <v>74</v>
      </c>
      <c r="C42" s="26">
        <v>16987.7</v>
      </c>
      <c r="D42" s="26">
        <v>8500</v>
      </c>
      <c r="E42" s="54">
        <f>D42/C42*100</f>
        <v>50.03620266428063</v>
      </c>
      <c r="F42" s="45">
        <v>11300</v>
      </c>
      <c r="G42" s="54">
        <f>D42/F42*100</f>
        <v>75.221238938053091</v>
      </c>
      <c r="H42" s="18"/>
      <c r="I42" s="2"/>
      <c r="J42" s="2"/>
    </row>
    <row r="43" spans="1:10" s="57" customFormat="1" ht="69" customHeight="1">
      <c r="A43" s="52" t="s">
        <v>75</v>
      </c>
      <c r="B43" s="53" t="s">
        <v>76</v>
      </c>
      <c r="C43" s="58">
        <v>25828</v>
      </c>
      <c r="D43" s="27">
        <v>25828</v>
      </c>
      <c r="E43" s="54">
        <f>D43/C43*100</f>
        <v>100</v>
      </c>
      <c r="F43" s="27"/>
      <c r="G43" s="54"/>
      <c r="H43" s="18"/>
      <c r="I43" s="2"/>
      <c r="J43" s="2"/>
    </row>
    <row r="44" spans="1:10" s="57" customFormat="1" ht="65.25" customHeight="1">
      <c r="A44" s="52" t="s">
        <v>77</v>
      </c>
      <c r="B44" s="53" t="s">
        <v>78</v>
      </c>
      <c r="C44" s="58">
        <v>6670.3490000000002</v>
      </c>
      <c r="D44" s="27">
        <v>6670.3490000000002</v>
      </c>
      <c r="E44" s="54">
        <f>D44/C44*100</f>
        <v>100</v>
      </c>
      <c r="F44" s="27"/>
      <c r="G44" s="54"/>
      <c r="H44" s="59"/>
    </row>
    <row r="45" spans="1:10" s="57" customFormat="1" ht="69.75" customHeight="1">
      <c r="A45" s="52" t="s">
        <v>79</v>
      </c>
      <c r="B45" s="60" t="s">
        <v>80</v>
      </c>
      <c r="C45" s="58">
        <v>75061</v>
      </c>
      <c r="D45" s="26"/>
      <c r="E45" s="54"/>
      <c r="F45" s="27"/>
      <c r="G45" s="30"/>
      <c r="H45" s="59"/>
    </row>
    <row r="46" spans="1:10" s="57" customFormat="1" ht="38.25" customHeight="1">
      <c r="A46" s="52" t="s">
        <v>81</v>
      </c>
      <c r="B46" s="60" t="s">
        <v>82</v>
      </c>
      <c r="C46" s="58">
        <v>23758.400000000001</v>
      </c>
      <c r="D46" s="26"/>
      <c r="E46" s="54"/>
      <c r="F46" s="27"/>
      <c r="G46" s="30"/>
      <c r="H46" s="59"/>
    </row>
    <row r="47" spans="1:10" s="57" customFormat="1" ht="48.75" customHeight="1">
      <c r="A47" s="52" t="s">
        <v>83</v>
      </c>
      <c r="B47" s="60" t="s">
        <v>84</v>
      </c>
      <c r="C47" s="58">
        <v>165</v>
      </c>
      <c r="D47" s="26"/>
      <c r="E47" s="54"/>
      <c r="F47" s="27"/>
      <c r="G47" s="30"/>
      <c r="H47" s="59"/>
    </row>
    <row r="48" spans="1:10" s="57" customFormat="1" ht="56.25" customHeight="1">
      <c r="A48" s="52" t="s">
        <v>85</v>
      </c>
      <c r="B48" s="60" t="s">
        <v>86</v>
      </c>
      <c r="C48" s="58">
        <v>170355.5</v>
      </c>
      <c r="D48" s="26">
        <v>161501.47649999999</v>
      </c>
      <c r="E48" s="54">
        <f>D48/C48*100</f>
        <v>94.802619522116984</v>
      </c>
      <c r="F48" s="27">
        <v>167672.30499999999</v>
      </c>
      <c r="G48" s="54">
        <f>D48/F48*100</f>
        <v>96.31970914934341</v>
      </c>
      <c r="H48" s="18"/>
      <c r="I48" s="2"/>
      <c r="J48" s="2"/>
    </row>
    <row r="49" spans="1:10" s="57" customFormat="1" ht="41.25" customHeight="1">
      <c r="A49" s="52" t="s">
        <v>87</v>
      </c>
      <c r="B49" s="60" t="s">
        <v>88</v>
      </c>
      <c r="C49" s="58">
        <v>51975.199999999997</v>
      </c>
      <c r="D49" s="26"/>
      <c r="E49" s="54"/>
      <c r="F49" s="27"/>
      <c r="G49" s="30"/>
      <c r="H49" s="18"/>
      <c r="I49" s="2"/>
      <c r="J49" s="2"/>
    </row>
    <row r="50" spans="1:10" s="57" customFormat="1" ht="49.5" customHeight="1">
      <c r="A50" s="52" t="s">
        <v>89</v>
      </c>
      <c r="B50" s="60" t="s">
        <v>90</v>
      </c>
      <c r="C50" s="58">
        <v>112786.2</v>
      </c>
      <c r="D50" s="26">
        <v>111158.10125000001</v>
      </c>
      <c r="E50" s="54">
        <f>D50/C50*100</f>
        <v>98.556473442672967</v>
      </c>
      <c r="F50" s="27"/>
      <c r="G50" s="54"/>
      <c r="H50" s="18"/>
      <c r="I50" s="2"/>
      <c r="J50" s="2"/>
    </row>
    <row r="51" spans="1:10" s="56" customFormat="1" ht="51.75" customHeight="1">
      <c r="A51" s="52" t="s">
        <v>91</v>
      </c>
      <c r="B51" s="60" t="s">
        <v>92</v>
      </c>
      <c r="C51" s="58">
        <v>30.1</v>
      </c>
      <c r="D51" s="26"/>
      <c r="E51" s="54"/>
      <c r="F51" s="27"/>
      <c r="G51" s="54"/>
      <c r="H51" s="55"/>
    </row>
    <row r="52" spans="1:10" s="57" customFormat="1" ht="51.75" customHeight="1">
      <c r="A52" s="52" t="s">
        <v>93</v>
      </c>
      <c r="B52" s="60" t="s">
        <v>94</v>
      </c>
      <c r="C52" s="58">
        <v>16120.2</v>
      </c>
      <c r="D52" s="26"/>
      <c r="E52" s="30"/>
      <c r="F52" s="45"/>
      <c r="G52" s="30"/>
      <c r="H52" s="18"/>
      <c r="I52" s="2"/>
      <c r="J52" s="2"/>
    </row>
    <row r="53" spans="1:10" ht="34.5" customHeight="1">
      <c r="A53" s="46" t="s">
        <v>95</v>
      </c>
      <c r="B53" s="40" t="s">
        <v>96</v>
      </c>
      <c r="C53" s="22">
        <f>SUM(C54:C71)</f>
        <v>3243077.3</v>
      </c>
      <c r="D53" s="22">
        <f>SUM(D54:D71)</f>
        <v>940924.27704000007</v>
      </c>
      <c r="E53" s="15">
        <f>D53/C53*100</f>
        <v>29.013316365909631</v>
      </c>
      <c r="F53" s="42">
        <f>SUM(F54:F71)</f>
        <v>1000663.8122700001</v>
      </c>
      <c r="G53" s="17">
        <f>D53/F53*100</f>
        <v>94.030009429992162</v>
      </c>
      <c r="H53" s="18"/>
    </row>
    <row r="54" spans="1:10" ht="49.5" customHeight="1">
      <c r="A54" s="52" t="s">
        <v>97</v>
      </c>
      <c r="B54" s="53" t="s">
        <v>98</v>
      </c>
      <c r="C54" s="26">
        <v>1281151.5</v>
      </c>
      <c r="D54" s="27">
        <v>189792.27567</v>
      </c>
      <c r="E54" s="28">
        <f>D54/C54*100</f>
        <v>14.814194548419918</v>
      </c>
      <c r="F54" s="45">
        <v>175204.66771000001</v>
      </c>
      <c r="G54" s="30">
        <f>D54/F54*100</f>
        <v>108.32603842732405</v>
      </c>
      <c r="H54" s="18"/>
    </row>
    <row r="55" spans="1:10" ht="84" customHeight="1">
      <c r="A55" s="52" t="s">
        <v>99</v>
      </c>
      <c r="B55" s="53" t="s">
        <v>100</v>
      </c>
      <c r="C55" s="26">
        <v>54458.1</v>
      </c>
      <c r="D55" s="27">
        <v>50962.61116</v>
      </c>
      <c r="E55" s="28">
        <f>D55/C55*100</f>
        <v>93.581324284174443</v>
      </c>
      <c r="F55" s="45">
        <v>50103.9</v>
      </c>
      <c r="G55" s="30">
        <f>D55/F55*100</f>
        <v>101.71386091701444</v>
      </c>
      <c r="H55" s="18"/>
    </row>
    <row r="56" spans="1:10" ht="66" customHeight="1">
      <c r="A56" s="52" t="s">
        <v>101</v>
      </c>
      <c r="B56" s="53" t="s">
        <v>102</v>
      </c>
      <c r="C56" s="26">
        <v>222.4</v>
      </c>
      <c r="D56" s="27"/>
      <c r="E56" s="28"/>
      <c r="F56" s="45"/>
      <c r="G56" s="54"/>
      <c r="H56" s="18"/>
    </row>
    <row r="57" spans="1:10" ht="65.25" customHeight="1">
      <c r="A57" s="52" t="s">
        <v>103</v>
      </c>
      <c r="B57" s="53" t="s">
        <v>104</v>
      </c>
      <c r="C57" s="26">
        <v>557.79999999999995</v>
      </c>
      <c r="D57" s="27">
        <v>17.37482</v>
      </c>
      <c r="E57" s="28">
        <f>D57/C57*100</f>
        <v>3.1148834707780568</v>
      </c>
      <c r="F57" s="45">
        <v>7.2166899999999998</v>
      </c>
      <c r="G57" s="30">
        <f>D57/F57*100</f>
        <v>240.75885204990098</v>
      </c>
      <c r="H57" s="18"/>
    </row>
    <row r="58" spans="1:10" ht="51.75" customHeight="1">
      <c r="A58" s="52" t="s">
        <v>105</v>
      </c>
      <c r="B58" s="53" t="s">
        <v>106</v>
      </c>
      <c r="C58" s="26">
        <v>27761.8</v>
      </c>
      <c r="D58" s="27">
        <v>6802.5</v>
      </c>
      <c r="E58" s="28">
        <f>D58/C58*100</f>
        <v>24.503094179772205</v>
      </c>
      <c r="F58" s="45">
        <v>6177.5</v>
      </c>
      <c r="G58" s="30">
        <f>D58/F58*100</f>
        <v>110.11736139214894</v>
      </c>
      <c r="H58" s="18"/>
    </row>
    <row r="59" spans="1:10" ht="53.25" customHeight="1">
      <c r="A59" s="52" t="s">
        <v>107</v>
      </c>
      <c r="B59" s="53" t="s">
        <v>108</v>
      </c>
      <c r="C59" s="26">
        <v>181227.8</v>
      </c>
      <c r="D59" s="27">
        <v>31148.005819999998</v>
      </c>
      <c r="E59" s="28">
        <f>D59/C59*100</f>
        <v>17.187211796424169</v>
      </c>
      <c r="F59" s="45">
        <v>111782.8</v>
      </c>
      <c r="G59" s="30">
        <f>D59/F59*100</f>
        <v>27.864757207727841</v>
      </c>
      <c r="H59" s="18"/>
    </row>
    <row r="60" spans="1:10" ht="50.25" customHeight="1">
      <c r="A60" s="52" t="s">
        <v>109</v>
      </c>
      <c r="B60" s="53" t="s">
        <v>110</v>
      </c>
      <c r="C60" s="26">
        <v>21206.400000000001</v>
      </c>
      <c r="D60" s="27"/>
      <c r="E60" s="28"/>
      <c r="F60" s="45">
        <v>10937.9</v>
      </c>
      <c r="G60" s="30"/>
      <c r="H60" s="18"/>
    </row>
    <row r="61" spans="1:10" ht="52.5" customHeight="1">
      <c r="A61" s="52" t="s">
        <v>111</v>
      </c>
      <c r="B61" s="53" t="s">
        <v>112</v>
      </c>
      <c r="C61" s="26">
        <v>18238.099999999999</v>
      </c>
      <c r="D61" s="27"/>
      <c r="E61" s="28"/>
      <c r="F61" s="45">
        <v>4218.1076700000003</v>
      </c>
      <c r="G61" s="30"/>
      <c r="H61" s="18"/>
    </row>
    <row r="62" spans="1:10" ht="50.25" customHeight="1">
      <c r="A62" s="52" t="s">
        <v>113</v>
      </c>
      <c r="B62" s="53" t="s">
        <v>114</v>
      </c>
      <c r="C62" s="26">
        <v>449603.8</v>
      </c>
      <c r="D62" s="27">
        <v>164000</v>
      </c>
      <c r="E62" s="28">
        <f t="shared" ref="E62:E67" si="4">D62/C62*100</f>
        <v>36.476560029074491</v>
      </c>
      <c r="F62" s="27">
        <v>160005</v>
      </c>
      <c r="G62" s="30">
        <f>D62/F62*100</f>
        <v>102.49679697509453</v>
      </c>
      <c r="H62" s="18"/>
    </row>
    <row r="63" spans="1:10" ht="81" customHeight="1">
      <c r="A63" s="52" t="s">
        <v>115</v>
      </c>
      <c r="B63" s="53" t="s">
        <v>116</v>
      </c>
      <c r="C63" s="26">
        <v>15970.6</v>
      </c>
      <c r="D63" s="27">
        <v>3464.7156599999998</v>
      </c>
      <c r="E63" s="28">
        <f t="shared" si="4"/>
        <v>21.694336217800206</v>
      </c>
      <c r="F63" s="45">
        <v>4397.5</v>
      </c>
      <c r="G63" s="30">
        <f>D63/F63*100</f>
        <v>78.788303808982377</v>
      </c>
      <c r="H63" s="18"/>
    </row>
    <row r="64" spans="1:10" ht="69.75" customHeight="1">
      <c r="A64" s="52" t="s">
        <v>117</v>
      </c>
      <c r="B64" s="53" t="s">
        <v>118</v>
      </c>
      <c r="C64" s="26">
        <v>90240.5</v>
      </c>
      <c r="D64" s="27">
        <v>30987.332129999999</v>
      </c>
      <c r="E64" s="28">
        <f t="shared" si="4"/>
        <v>34.338608640244679</v>
      </c>
      <c r="F64" s="45">
        <v>77904.7</v>
      </c>
      <c r="G64" s="30">
        <f>D64/F64*100</f>
        <v>39.775946932598416</v>
      </c>
      <c r="H64" s="18"/>
    </row>
    <row r="65" spans="1:8" ht="84.75" customHeight="1">
      <c r="A65" s="52" t="s">
        <v>119</v>
      </c>
      <c r="B65" s="53" t="s">
        <v>120</v>
      </c>
      <c r="C65" s="26">
        <v>32341.3</v>
      </c>
      <c r="D65" s="27">
        <v>1086.0358000000001</v>
      </c>
      <c r="E65" s="28">
        <f t="shared" si="4"/>
        <v>3.3580462133556788</v>
      </c>
      <c r="F65" s="27">
        <v>30950.9</v>
      </c>
      <c r="G65" s="30">
        <f>D65/F65*100</f>
        <v>3.508898933472048</v>
      </c>
      <c r="H65" s="18"/>
    </row>
    <row r="66" spans="1:8" ht="99.75" customHeight="1">
      <c r="A66" s="52" t="s">
        <v>121</v>
      </c>
      <c r="B66" s="53" t="s">
        <v>122</v>
      </c>
      <c r="C66" s="26">
        <v>191789.3</v>
      </c>
      <c r="D66" s="27">
        <v>191789.3</v>
      </c>
      <c r="E66" s="28">
        <f t="shared" si="4"/>
        <v>100</v>
      </c>
      <c r="F66" s="27">
        <v>106928.25109000001</v>
      </c>
      <c r="G66" s="54">
        <f>D66/F66*100</f>
        <v>179.3626081460676</v>
      </c>
      <c r="H66" s="18"/>
    </row>
    <row r="67" spans="1:8" ht="114" customHeight="1">
      <c r="A67" s="52" t="s">
        <v>123</v>
      </c>
      <c r="B67" s="61" t="s">
        <v>124</v>
      </c>
      <c r="C67" s="26">
        <v>82973.600000000006</v>
      </c>
      <c r="D67" s="27">
        <v>82973.600000000006</v>
      </c>
      <c r="E67" s="28">
        <f t="shared" si="4"/>
        <v>100</v>
      </c>
      <c r="F67" s="45"/>
      <c r="G67" s="30"/>
      <c r="H67" s="18"/>
    </row>
    <row r="68" spans="1:8" ht="85.5" customHeight="1">
      <c r="A68" s="52" t="s">
        <v>125</v>
      </c>
      <c r="B68" s="61" t="s">
        <v>126</v>
      </c>
      <c r="C68" s="26">
        <v>52696</v>
      </c>
      <c r="D68" s="27"/>
      <c r="E68" s="28"/>
      <c r="F68" s="45"/>
      <c r="G68" s="30"/>
      <c r="H68" s="18"/>
    </row>
    <row r="69" spans="1:8" s="56" customFormat="1" ht="99" customHeight="1">
      <c r="A69" s="52" t="s">
        <v>127</v>
      </c>
      <c r="B69" s="53" t="s">
        <v>128</v>
      </c>
      <c r="C69" s="26">
        <v>596975.5</v>
      </c>
      <c r="D69" s="27">
        <v>147717.22286000001</v>
      </c>
      <c r="E69" s="28">
        <f t="shared" ref="E69:E75" si="5">D69/C69*100</f>
        <v>24.74426887870608</v>
      </c>
      <c r="F69" s="27">
        <v>150717.56911000001</v>
      </c>
      <c r="G69" s="30">
        <f>D69/F69*100</f>
        <v>98.009292302339205</v>
      </c>
      <c r="H69" s="55"/>
    </row>
    <row r="70" spans="1:8" s="56" customFormat="1" ht="64.5" customHeight="1">
      <c r="A70" s="52" t="s">
        <v>129</v>
      </c>
      <c r="B70" s="53" t="s">
        <v>130</v>
      </c>
      <c r="C70" s="26">
        <v>36823.9</v>
      </c>
      <c r="D70" s="27">
        <v>13740</v>
      </c>
      <c r="E70" s="28">
        <f t="shared" si="5"/>
        <v>37.312723530098658</v>
      </c>
      <c r="F70" s="27"/>
      <c r="G70" s="30"/>
      <c r="H70" s="55"/>
    </row>
    <row r="71" spans="1:8" s="56" customFormat="1" ht="27.75" customHeight="1">
      <c r="A71" s="52" t="s">
        <v>131</v>
      </c>
      <c r="B71" s="53" t="s">
        <v>132</v>
      </c>
      <c r="C71" s="26">
        <v>108838.9</v>
      </c>
      <c r="D71" s="27">
        <v>26443.30312</v>
      </c>
      <c r="E71" s="28">
        <f t="shared" si="5"/>
        <v>24.295819895276416</v>
      </c>
      <c r="F71" s="27">
        <v>111327.8</v>
      </c>
      <c r="G71" s="30">
        <f>D71/F71*100</f>
        <v>23.75265038921096</v>
      </c>
      <c r="H71" s="55"/>
    </row>
    <row r="72" spans="1:8">
      <c r="A72" s="62" t="s">
        <v>133</v>
      </c>
      <c r="B72" s="63" t="s">
        <v>134</v>
      </c>
      <c r="C72" s="22">
        <f>SUM(C73:C83)</f>
        <v>593522.47022000002</v>
      </c>
      <c r="D72" s="21">
        <f>SUM(D73:D83)</f>
        <v>234059.95295000001</v>
      </c>
      <c r="E72" s="32">
        <f t="shared" si="5"/>
        <v>39.435735746153192</v>
      </c>
      <c r="F72" s="42">
        <f>SUM(F73:F83)</f>
        <v>218478.39332999999</v>
      </c>
      <c r="G72" s="17">
        <f>D72/F72*100</f>
        <v>107.13185381058021</v>
      </c>
      <c r="H72" s="18"/>
    </row>
    <row r="73" spans="1:8" ht="50.25" customHeight="1">
      <c r="A73" s="64" t="s">
        <v>135</v>
      </c>
      <c r="B73" s="65" t="s">
        <v>136</v>
      </c>
      <c r="C73" s="66">
        <v>1678.7579800000001</v>
      </c>
      <c r="D73" s="27">
        <v>1678.7579800000001</v>
      </c>
      <c r="E73" s="28">
        <f t="shared" si="5"/>
        <v>100</v>
      </c>
      <c r="F73" s="27">
        <v>1601.3246899999999</v>
      </c>
      <c r="G73" s="54">
        <f>D73/F73*100</f>
        <v>104.83557709960746</v>
      </c>
      <c r="H73" s="18"/>
    </row>
    <row r="74" spans="1:8" ht="51" customHeight="1">
      <c r="A74" s="64" t="s">
        <v>137</v>
      </c>
      <c r="B74" s="65" t="s">
        <v>138</v>
      </c>
      <c r="C74" s="66">
        <v>616.31223999999997</v>
      </c>
      <c r="D74" s="27">
        <v>616.31223999999997</v>
      </c>
      <c r="E74" s="28">
        <f t="shared" si="5"/>
        <v>100</v>
      </c>
      <c r="F74" s="27">
        <v>687.36864000000003</v>
      </c>
      <c r="G74" s="54">
        <f>D74/F74*100</f>
        <v>89.662548468897256</v>
      </c>
      <c r="H74" s="18"/>
    </row>
    <row r="75" spans="1:8" ht="82.5" customHeight="1">
      <c r="A75" s="52" t="s">
        <v>139</v>
      </c>
      <c r="B75" s="65" t="s">
        <v>140</v>
      </c>
      <c r="C75" s="26">
        <v>94291.3</v>
      </c>
      <c r="D75" s="27">
        <v>8451.5827300000001</v>
      </c>
      <c r="E75" s="28">
        <f t="shared" si="5"/>
        <v>8.9632688593751499</v>
      </c>
      <c r="F75" s="45">
        <v>94531.3</v>
      </c>
      <c r="G75" s="54">
        <f>D75/F75*100</f>
        <v>8.9405125392330369</v>
      </c>
      <c r="H75" s="18"/>
    </row>
    <row r="76" spans="1:8" ht="83.25" customHeight="1">
      <c r="A76" s="52" t="s">
        <v>141</v>
      </c>
      <c r="B76" s="65" t="s">
        <v>142</v>
      </c>
      <c r="C76" s="26">
        <v>520</v>
      </c>
      <c r="D76" s="27"/>
      <c r="E76" s="28"/>
      <c r="F76" s="27"/>
      <c r="G76" s="30"/>
      <c r="H76" s="18"/>
    </row>
    <row r="77" spans="1:8" ht="85.5" customHeight="1">
      <c r="A77" s="52" t="s">
        <v>143</v>
      </c>
      <c r="B77" s="65" t="s">
        <v>144</v>
      </c>
      <c r="C77" s="26">
        <v>164071.70000000001</v>
      </c>
      <c r="D77" s="26"/>
      <c r="E77" s="28"/>
      <c r="F77" s="29">
        <v>119988.5</v>
      </c>
      <c r="G77" s="30"/>
      <c r="H77" s="18"/>
    </row>
    <row r="78" spans="1:8" ht="69" customHeight="1">
      <c r="A78" s="52" t="s">
        <v>145</v>
      </c>
      <c r="B78" s="65" t="s">
        <v>146</v>
      </c>
      <c r="C78" s="26">
        <v>39345.699999999997</v>
      </c>
      <c r="D78" s="26"/>
      <c r="E78" s="28"/>
      <c r="F78" s="29"/>
      <c r="G78" s="30"/>
      <c r="H78" s="18"/>
    </row>
    <row r="79" spans="1:8" ht="146.25" customHeight="1">
      <c r="A79" s="52" t="s">
        <v>147</v>
      </c>
      <c r="B79" s="65" t="s">
        <v>148</v>
      </c>
      <c r="C79" s="26">
        <v>8479.2999999999993</v>
      </c>
      <c r="D79" s="26"/>
      <c r="E79" s="28"/>
      <c r="F79" s="29"/>
      <c r="G79" s="30"/>
      <c r="H79" s="18"/>
    </row>
    <row r="80" spans="1:8" ht="141" customHeight="1">
      <c r="A80" s="52" t="s">
        <v>149</v>
      </c>
      <c r="B80" s="65" t="s">
        <v>150</v>
      </c>
      <c r="C80" s="26">
        <v>35283.9</v>
      </c>
      <c r="D80" s="26"/>
      <c r="E80" s="28"/>
      <c r="F80" s="29"/>
      <c r="G80" s="30"/>
      <c r="H80" s="18"/>
    </row>
    <row r="81" spans="1:10" ht="56.25" customHeight="1">
      <c r="A81" s="52" t="s">
        <v>151</v>
      </c>
      <c r="B81" s="65" t="s">
        <v>152</v>
      </c>
      <c r="C81" s="26">
        <v>1630.4</v>
      </c>
      <c r="D81" s="26"/>
      <c r="E81" s="28"/>
      <c r="F81" s="29">
        <v>1669.9</v>
      </c>
      <c r="G81" s="30"/>
      <c r="H81" s="18"/>
    </row>
    <row r="82" spans="1:10" ht="81" customHeight="1">
      <c r="A82" s="52" t="s">
        <v>153</v>
      </c>
      <c r="B82" s="65" t="s">
        <v>154</v>
      </c>
      <c r="C82" s="26">
        <v>4687.2</v>
      </c>
      <c r="D82" s="26">
        <v>4687.2</v>
      </c>
      <c r="E82" s="28">
        <f>D82/C82*100</f>
        <v>100</v>
      </c>
      <c r="F82" s="26"/>
      <c r="G82" s="54"/>
      <c r="H82" s="18"/>
    </row>
    <row r="83" spans="1:10" ht="50.25" customHeight="1">
      <c r="A83" s="52" t="s">
        <v>155</v>
      </c>
      <c r="B83" s="65" t="s">
        <v>156</v>
      </c>
      <c r="C83" s="26">
        <v>242917.9</v>
      </c>
      <c r="D83" s="26">
        <v>218626.1</v>
      </c>
      <c r="E83" s="28">
        <f>D83/C83*100</f>
        <v>89.999995883382823</v>
      </c>
      <c r="F83" s="29"/>
      <c r="G83" s="30"/>
      <c r="H83" s="18"/>
    </row>
    <row r="84" spans="1:10" s="19" customFormat="1" ht="49.5" customHeight="1">
      <c r="A84" s="46" t="s">
        <v>157</v>
      </c>
      <c r="B84" s="40" t="s">
        <v>158</v>
      </c>
      <c r="C84" s="21">
        <v>5.5</v>
      </c>
      <c r="D84" s="21">
        <v>5.5</v>
      </c>
      <c r="E84" s="32">
        <f>D84/C84*100</f>
        <v>100</v>
      </c>
      <c r="F84" s="21">
        <v>23.332999999999998</v>
      </c>
      <c r="G84" s="17">
        <f>D84/F84*100</f>
        <v>23.571765310933017</v>
      </c>
      <c r="H84" s="18"/>
      <c r="I84" s="2"/>
      <c r="J84" s="2"/>
    </row>
    <row r="85" spans="1:10" s="57" customFormat="1" ht="52.5" customHeight="1">
      <c r="A85" s="67" t="s">
        <v>159</v>
      </c>
      <c r="B85" s="40" t="s">
        <v>160</v>
      </c>
      <c r="C85" s="21">
        <f>C86+C87+C88+C89+C90</f>
        <v>630561.86817000003</v>
      </c>
      <c r="D85" s="21">
        <f>D86+D87+D88+D89+D90</f>
        <v>241985.46817000001</v>
      </c>
      <c r="E85" s="32">
        <f>D85/C85*100</f>
        <v>38.376165826881319</v>
      </c>
      <c r="F85" s="21">
        <f>F86+F87+F88+F89+F90</f>
        <v>52040</v>
      </c>
      <c r="G85" s="17">
        <f>D85/F85*100</f>
        <v>464.99897803612606</v>
      </c>
      <c r="H85" s="18"/>
      <c r="I85" s="2"/>
      <c r="J85" s="2"/>
    </row>
    <row r="86" spans="1:10" s="57" customFormat="1" ht="81.75" customHeight="1">
      <c r="A86" s="68" t="s">
        <v>161</v>
      </c>
      <c r="B86" s="69" t="s">
        <v>162</v>
      </c>
      <c r="C86" s="26">
        <v>41176.6</v>
      </c>
      <c r="D86" s="26"/>
      <c r="E86" s="28"/>
      <c r="F86" s="26"/>
      <c r="G86" s="30"/>
      <c r="H86" s="59"/>
    </row>
    <row r="87" spans="1:10" s="56" customFormat="1" ht="84.75" customHeight="1">
      <c r="A87" s="68" t="s">
        <v>163</v>
      </c>
      <c r="B87" s="44" t="s">
        <v>164</v>
      </c>
      <c r="C87" s="26">
        <v>380762</v>
      </c>
      <c r="D87" s="26">
        <v>114228.6</v>
      </c>
      <c r="E87" s="28">
        <f>D87/C87*100</f>
        <v>30</v>
      </c>
      <c r="F87" s="26"/>
      <c r="G87" s="30"/>
      <c r="H87" s="55"/>
    </row>
    <row r="88" spans="1:10" s="57" customFormat="1" ht="99.75" customHeight="1">
      <c r="A88" s="68" t="s">
        <v>165</v>
      </c>
      <c r="B88" s="44" t="s">
        <v>166</v>
      </c>
      <c r="C88" s="26">
        <v>124356.86817</v>
      </c>
      <c r="D88" s="26">
        <v>124356.86817</v>
      </c>
      <c r="E88" s="28">
        <f>D88/C88*100</f>
        <v>100</v>
      </c>
      <c r="F88" s="26"/>
      <c r="G88" s="30"/>
      <c r="H88" s="59"/>
    </row>
    <row r="89" spans="1:10" s="57" customFormat="1" ht="81.75" customHeight="1">
      <c r="A89" s="68" t="s">
        <v>167</v>
      </c>
      <c r="B89" s="44" t="s">
        <v>168</v>
      </c>
      <c r="C89" s="26">
        <v>77466.399999999994</v>
      </c>
      <c r="D89" s="26"/>
      <c r="E89" s="28"/>
      <c r="F89" s="26"/>
      <c r="G89" s="30"/>
      <c r="H89" s="59"/>
    </row>
    <row r="90" spans="1:10" s="57" customFormat="1" ht="51" customHeight="1">
      <c r="A90" s="68" t="s">
        <v>169</v>
      </c>
      <c r="B90" s="44" t="s">
        <v>170</v>
      </c>
      <c r="C90" s="26">
        <v>6800</v>
      </c>
      <c r="D90" s="26">
        <v>3400</v>
      </c>
      <c r="E90" s="28">
        <f>D90/C90*100</f>
        <v>50</v>
      </c>
      <c r="F90" s="29">
        <v>52040</v>
      </c>
      <c r="G90" s="30">
        <f>D90/F90*100</f>
        <v>6.5334358186010757</v>
      </c>
      <c r="H90" s="18"/>
      <c r="I90" s="2"/>
      <c r="J90" s="2"/>
    </row>
    <row r="91" spans="1:10" s="57" customFormat="1" ht="36" hidden="1" customHeight="1">
      <c r="A91" s="67" t="s">
        <v>171</v>
      </c>
      <c r="B91" s="40" t="s">
        <v>172</v>
      </c>
      <c r="C91" s="21"/>
      <c r="D91" s="21"/>
      <c r="E91" s="32"/>
      <c r="F91" s="23"/>
      <c r="G91" s="17"/>
      <c r="H91" s="18"/>
      <c r="I91" s="2"/>
      <c r="J91" s="2"/>
    </row>
    <row r="92" spans="1:10" s="70" customFormat="1" ht="42.75" hidden="1" customHeight="1">
      <c r="A92" s="67" t="s">
        <v>173</v>
      </c>
      <c r="B92" s="40" t="s">
        <v>174</v>
      </c>
      <c r="C92" s="21"/>
      <c r="D92" s="21"/>
      <c r="E92" s="32"/>
      <c r="F92" s="23"/>
      <c r="G92" s="17"/>
      <c r="H92" s="18"/>
      <c r="I92" s="2"/>
      <c r="J92" s="2"/>
    </row>
    <row r="93" spans="1:10" s="70" customFormat="1" ht="84" customHeight="1">
      <c r="A93" s="71" t="s">
        <v>175</v>
      </c>
      <c r="B93" s="40" t="s">
        <v>176</v>
      </c>
      <c r="C93" s="21"/>
      <c r="D93" s="21">
        <v>513129.46837999998</v>
      </c>
      <c r="E93" s="28"/>
      <c r="F93" s="23">
        <v>150223.20494</v>
      </c>
      <c r="G93" s="17">
        <f>D93/F93*100</f>
        <v>341.57803289108818</v>
      </c>
      <c r="H93" s="18"/>
      <c r="I93" s="2"/>
      <c r="J93" s="2"/>
    </row>
    <row r="94" spans="1:10" s="70" customFormat="1" ht="41.25" customHeight="1">
      <c r="A94" s="71" t="s">
        <v>177</v>
      </c>
      <c r="B94" s="40" t="s">
        <v>178</v>
      </c>
      <c r="C94" s="21"/>
      <c r="D94" s="21">
        <v>-65271.19644</v>
      </c>
      <c r="E94" s="28"/>
      <c r="F94" s="23">
        <v>-2922875.2674699998</v>
      </c>
      <c r="G94" s="17"/>
      <c r="H94" s="18"/>
      <c r="I94" s="2"/>
      <c r="J94" s="2"/>
    </row>
    <row r="95" spans="1:10" s="33" customFormat="1">
      <c r="A95" s="72"/>
      <c r="B95" s="63" t="s">
        <v>179</v>
      </c>
      <c r="C95" s="22">
        <f>C34+C5</f>
        <v>52411421.287390001</v>
      </c>
      <c r="D95" s="22">
        <f>D34+D5</f>
        <v>11306298.643839998</v>
      </c>
      <c r="E95" s="22">
        <f>D95/C95*100</f>
        <v>21.572203855803952</v>
      </c>
      <c r="F95" s="23">
        <f>F34+F5</f>
        <v>9496802.8764399998</v>
      </c>
      <c r="G95" s="17" t="s">
        <v>181</v>
      </c>
      <c r="H95" s="18"/>
      <c r="I95" s="2"/>
      <c r="J95" s="2"/>
    </row>
    <row r="96" spans="1:10" ht="58.5" customHeight="1">
      <c r="A96" s="84" t="s">
        <v>182</v>
      </c>
      <c r="B96" s="84"/>
      <c r="C96" s="84"/>
      <c r="D96" s="84"/>
      <c r="E96" s="84"/>
      <c r="F96" s="84"/>
      <c r="G96" s="84"/>
    </row>
  </sheetData>
  <mergeCells count="4">
    <mergeCell ref="A1:G1"/>
    <mergeCell ref="A2:G2"/>
    <mergeCell ref="A3:B3"/>
    <mergeCell ref="A96:G96"/>
  </mergeCells>
  <printOptions horizontalCentered="1"/>
  <pageMargins left="0.15748031496062992" right="0" top="0.27559055118110237" bottom="0.19685039370078741" header="0" footer="0"/>
  <pageSetup paperSize="9" scale="63" fitToHeight="0" orientation="portrait" r:id="rId1"/>
  <headerFooter differentFirst="1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УР 1 кв 15</vt:lpstr>
      <vt:lpstr>'УР 1 кв 15'!Заголовки_для_печати</vt:lpstr>
      <vt:lpstr>'УР 1 кв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nabieva</cp:lastModifiedBy>
  <cp:lastPrinted>2015-11-10T07:01:27Z</cp:lastPrinted>
  <dcterms:created xsi:type="dcterms:W3CDTF">2015-09-25T10:33:14Z</dcterms:created>
  <dcterms:modified xsi:type="dcterms:W3CDTF">2015-11-10T07:24:42Z</dcterms:modified>
</cp:coreProperties>
</file>