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госдолг" sheetId="1" state="visible" r:id="rId1"/>
  </sheets>
  <definedNames>
    <definedName name="Print_Titles" localSheetId="0">'госдолг'!$3:$3</definedName>
  </definedNames>
  <calcPr/>
</workbook>
</file>

<file path=xl/sharedStrings.xml><?xml version="1.0" encoding="utf-8"?>
<sst xmlns="http://schemas.openxmlformats.org/spreadsheetml/2006/main" count="19" uniqueCount="19">
  <si>
    <t xml:space="preserve">Выписка из государственной долговой книги Удмуртской Республики по  состоянию на 1 ноября 2024 года                      </t>
  </si>
  <si>
    <t xml:space="preserve">(тыс. руб.)</t>
  </si>
  <si>
    <t xml:space="preserve"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</si>
  <si>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</si>
  <si>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</si>
  <si>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</si>
  <si>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 xml:space="preserve">Государственный внутренний долг</t>
  </si>
  <si>
    <t xml:space="preserve">I. Бюджетные кредиты, полученные из федерального бюджета:</t>
  </si>
  <si>
    <t xml:space="preserve">28.11.2025 - 30.11.2034</t>
  </si>
  <si>
    <t>Итого:</t>
  </si>
  <si>
    <t xml:space="preserve">30.11.2026
</t>
  </si>
  <si>
    <t xml:space="preserve">30.11.2027
</t>
  </si>
  <si>
    <t xml:space="preserve">30.11.2028
</t>
  </si>
  <si>
    <t xml:space="preserve">II.  Государственные ценные бумаги Удмуртской Республики:</t>
  </si>
  <si>
    <t xml:space="preserve">III. Кредиты, полученные в кредитных организациях:</t>
  </si>
  <si>
    <t xml:space="preserve">IV. Государственные гарантии:</t>
  </si>
  <si>
    <t xml:space="preserve">Итого государственный внутренний долг:</t>
  </si>
  <si>
    <t xml:space="preserve">Государственный внешний долг:</t>
  </si>
  <si>
    <t xml:space="preserve">Всего государственный долг Удмуртской Республики: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</si>
</sst>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"/>
    <numFmt numFmtId="161" formatCode="#,##0.00000"/>
    <numFmt numFmtId="162" formatCode="0.00000"/>
    <numFmt numFmtId="163" formatCode="#,##0.0_р_."/>
  </numFmts>
  <fonts count="16">
    <font>
      <sz val="10.000000"/>
      <color theme="1"/>
      <name val="Arial Cyr"/>
    </font>
    <font>
      <sz val="10.000000"/>
      <name val="Arial Cyr"/>
    </font>
    <font>
      <sz val="24.000000"/>
      <name val="Arial Cyr"/>
    </font>
    <font>
      <b/>
      <i/>
      <sz val="16.000000"/>
      <name val="Arial Cyr"/>
    </font>
    <font>
      <b/>
      <sz val="16.000000"/>
      <name val="Arial Cyr"/>
    </font>
    <font>
      <b/>
      <sz val="10.000000"/>
      <name val="Arial Cyr"/>
    </font>
    <font>
      <b/>
      <sz val="22.000000"/>
      <name val="Arial Cyr"/>
    </font>
    <font>
      <b/>
      <sz val="20.000000"/>
      <name val="Arial Cyr"/>
    </font>
    <font>
      <sz val="20.000000"/>
      <name val="Arial Cyr"/>
    </font>
    <font>
      <i/>
      <sz val="20.000000"/>
      <name val="Arial Cyr"/>
    </font>
    <font>
      <i/>
      <sz val="10.000000"/>
      <name val="Arial Cyr"/>
    </font>
    <font>
      <b/>
      <i/>
      <sz val="20.000000"/>
      <name val="Arial Cyr"/>
    </font>
    <font>
      <b/>
      <i/>
      <sz val="14.000000"/>
      <name val="Arial Cyr"/>
    </font>
    <font>
      <sz val="20.000000"/>
      <name val="Arial"/>
    </font>
    <font>
      <b/>
      <sz val="20.000000"/>
      <name val="Arial"/>
    </font>
    <font>
      <b/>
      <sz val="2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6">
    <border>
      <left style="none"/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6">
    <xf fontId="0" fillId="0" borderId="0" numFmtId="0" xfId="0"/>
    <xf fontId="1" fillId="0" borderId="0" numFmtId="0" xfId="0" applyFont="1" applyAlignment="1">
      <alignment vertical="center"/>
    </xf>
    <xf fontId="1" fillId="0" borderId="0" numFmtId="0" xfId="0" applyFont="1"/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right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14" xfId="0" applyNumberFormat="1" applyFont="1" applyBorder="1" applyAlignment="1">
      <alignment horizontal="center" vertical="center" wrapText="1"/>
    </xf>
    <xf fontId="5" fillId="0" borderId="0" numFmtId="0" xfId="0" applyFont="1"/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7" fillId="0" borderId="9" numFmtId="0" xfId="0" applyFont="1" applyBorder="1" applyAlignment="1">
      <alignment horizontal="center" vertical="center" wrapText="1"/>
    </xf>
    <xf fontId="7" fillId="0" borderId="3" numFmtId="160" xfId="0" applyNumberFormat="1" applyFont="1" applyBorder="1" applyAlignment="1">
      <alignment horizontal="center" vertical="center" wrapText="1"/>
    </xf>
    <xf fontId="5" fillId="0" borderId="0" numFmtId="161" xfId="0" applyNumberFormat="1" applyFont="1"/>
    <xf fontId="5" fillId="0" borderId="0" numFmtId="162" xfId="0" applyNumberFormat="1" applyFont="1"/>
    <xf fontId="8" fillId="0" borderId="10" numFmtId="0" xfId="0" applyFont="1" applyBorder="1" applyAlignment="1">
      <alignment horizontal="center" vertical="center"/>
    </xf>
    <xf fontId="8" fillId="0" borderId="11" numFmtId="14" xfId="0" applyNumberFormat="1" applyFont="1" applyBorder="1" applyAlignment="1">
      <alignment horizontal="center" vertical="center" wrapText="1"/>
    </xf>
    <xf fontId="8" fillId="2" borderId="12" numFmtId="160" xfId="0" applyNumberFormat="1" applyFont="1" applyFill="1" applyBorder="1" applyAlignment="1">
      <alignment horizontal="center" vertical="center"/>
    </xf>
    <xf fontId="8" fillId="2" borderId="10" numFmtId="0" xfId="0" applyFont="1" applyFill="1" applyBorder="1" applyAlignment="1">
      <alignment horizontal="center" vertical="center"/>
    </xf>
    <xf fontId="8" fillId="2" borderId="11" numFmtId="14" xfId="0" applyNumberFormat="1" applyFont="1" applyFill="1" applyBorder="1" applyAlignment="1">
      <alignment horizontal="center" vertical="center" wrapText="1"/>
    </xf>
    <xf fontId="9" fillId="0" borderId="11" numFmtId="14" xfId="0" applyNumberFormat="1" applyFont="1" applyBorder="1" applyAlignment="1">
      <alignment horizontal="center" vertical="center" wrapText="1"/>
    </xf>
    <xf fontId="9" fillId="2" borderId="12" numFmtId="160" xfId="0" applyNumberFormat="1" applyFont="1" applyFill="1" applyBorder="1" applyAlignment="1">
      <alignment horizontal="center" vertical="center"/>
    </xf>
    <xf fontId="0" fillId="0" borderId="10" numFmtId="0" xfId="0" applyBorder="1" applyAlignment="1">
      <alignment horizontal="center" vertical="center"/>
    </xf>
    <xf fontId="0" fillId="0" borderId="11" numFmtId="0" xfId="0" applyBorder="1" applyAlignment="1">
      <alignment horizontal="center" vertical="center" wrapText="1"/>
    </xf>
    <xf fontId="8" fillId="0" borderId="10" numFmtId="0" xfId="0" applyFont="1" applyBorder="1" applyAlignment="1">
      <alignment vertical="center"/>
    </xf>
    <xf fontId="8" fillId="0" borderId="11" numFmtId="14" xfId="0" applyNumberFormat="1" applyFont="1" applyBorder="1" applyAlignment="1">
      <alignment vertical="center" wrapText="1"/>
    </xf>
    <xf fontId="8" fillId="0" borderId="11" numFmtId="14" xfId="0" applyNumberFormat="1" applyFont="1" applyBorder="1" applyAlignment="1">
      <alignment horizontal="center" vertical="top" wrapText="1"/>
    </xf>
    <xf fontId="8" fillId="0" borderId="13" numFmtId="14" xfId="0" applyNumberFormat="1" applyFont="1" applyBorder="1" applyAlignment="1">
      <alignment horizontal="center" vertical="center" wrapText="1"/>
    </xf>
    <xf fontId="8" fillId="2" borderId="14" numFmtId="160" xfId="0" applyNumberFormat="1" applyFont="1" applyFill="1" applyBorder="1" applyAlignment="1">
      <alignment horizontal="center" vertical="center"/>
    </xf>
    <xf fontId="0" fillId="0" borderId="0" numFmtId="0" xfId="0" applyAlignment="1">
      <alignment horizontal="center" vertical="center" wrapText="1"/>
    </xf>
    <xf fontId="0" fillId="0" borderId="15" numFmtId="0" xfId="0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 wrapText="1"/>
    </xf>
    <xf fontId="0" fillId="0" borderId="11" numFmtId="0" xfId="0" applyBorder="1"/>
    <xf fontId="7" fillId="0" borderId="14" numFmtId="160" xfId="0" applyNumberFormat="1" applyFont="1" applyBorder="1" applyAlignment="1">
      <alignment horizontal="center" vertical="center" wrapText="1"/>
    </xf>
    <xf fontId="1" fillId="0" borderId="0" numFmtId="0" xfId="0" applyFont="1" applyAlignment="1">
      <alignment horizontal="center"/>
    </xf>
    <xf fontId="8" fillId="0" borderId="10" numFmtId="0" xfId="0" applyFont="1" applyBorder="1" applyAlignment="1">
      <alignment horizontal="center" vertical="center" wrapText="1"/>
    </xf>
    <xf fontId="9" fillId="0" borderId="12" numFmtId="160" xfId="0" applyNumberFormat="1" applyFont="1" applyBorder="1" applyAlignment="1">
      <alignment horizontal="center" vertical="center"/>
    </xf>
    <xf fontId="8" fillId="0" borderId="12" numFmtId="160" xfId="0" applyNumberFormat="1" applyFont="1" applyBorder="1" applyAlignment="1">
      <alignment horizontal="center" vertical="center"/>
    </xf>
    <xf fontId="9" fillId="0" borderId="16" numFmtId="14" xfId="0" applyNumberFormat="1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5" numFmtId="14" xfId="0" applyNumberFormat="1" applyFont="1" applyBorder="1" applyAlignment="1">
      <alignment horizontal="center" vertical="center" wrapText="1"/>
    </xf>
    <xf fontId="8" fillId="0" borderId="6" numFmtId="160" xfId="0" applyNumberFormat="1" applyFont="1" applyBorder="1" applyAlignment="1">
      <alignment horizontal="center" vertical="center"/>
    </xf>
    <xf fontId="8" fillId="0" borderId="17" numFmtId="0" xfId="0" applyFont="1" applyBorder="1" applyAlignment="1">
      <alignment horizontal="center" vertical="center" wrapText="1"/>
    </xf>
    <xf fontId="8" fillId="0" borderId="18" numFmtId="14" xfId="0" applyNumberFormat="1" applyFont="1" applyBorder="1" applyAlignment="1">
      <alignment horizontal="center" vertical="center" wrapText="1"/>
    </xf>
    <xf fontId="7" fillId="0" borderId="19" numFmtId="163" xfId="0" applyNumberFormat="1" applyFont="1" applyBorder="1" applyAlignment="1">
      <alignment horizontal="center" vertical="center" wrapText="1"/>
    </xf>
    <xf fontId="7" fillId="0" borderId="15" numFmtId="163" xfId="0" applyNumberFormat="1" applyFont="1" applyBorder="1" applyAlignment="1">
      <alignment horizontal="center" vertical="center" wrapText="1"/>
    </xf>
    <xf fontId="7" fillId="0" borderId="20" numFmtId="163" xfId="0" applyNumberFormat="1" applyFont="1" applyBorder="1" applyAlignment="1">
      <alignment horizontal="center" vertical="center" wrapText="1"/>
    </xf>
    <xf fontId="7" fillId="0" borderId="17" numFmtId="163" xfId="0" applyNumberFormat="1" applyFont="1" applyBorder="1" applyAlignment="1">
      <alignment horizontal="center" vertical="center" wrapText="1"/>
    </xf>
    <xf fontId="0" fillId="0" borderId="18" numFmtId="0" xfId="0" applyBorder="1"/>
    <xf fontId="0" fillId="0" borderId="21" numFmtId="0" xfId="0" applyBorder="1"/>
    <xf fontId="7" fillId="0" borderId="12" numFmtId="160" xfId="0" applyNumberFormat="1" applyFont="1" applyBorder="1" applyAlignment="1">
      <alignment horizontal="center" vertical="center" wrapText="1"/>
    </xf>
    <xf fontId="10" fillId="0" borderId="0" numFmtId="0" xfId="0" applyFont="1"/>
    <xf fontId="7" fillId="0" borderId="22" numFmtId="0" xfId="0" applyFont="1" applyBorder="1" applyAlignment="1">
      <alignment vertical="center"/>
    </xf>
    <xf fontId="11" fillId="0" borderId="16" numFmtId="0" xfId="0" applyFont="1" applyBorder="1" applyAlignment="1">
      <alignment vertical="center"/>
    </xf>
    <xf fontId="6" fillId="0" borderId="16" numFmtId="0" xfId="0" applyFont="1" applyBorder="1" applyAlignment="1">
      <alignment horizontal="center" vertical="center"/>
    </xf>
    <xf fontId="7" fillId="0" borderId="14" numFmtId="160" xfId="0" applyNumberFormat="1" applyFont="1" applyBorder="1" applyAlignment="1">
      <alignment horizontal="center" vertical="center"/>
    </xf>
    <xf fontId="7" fillId="0" borderId="10" numFmtId="163" xfId="0" applyNumberFormat="1" applyFont="1" applyBorder="1" applyAlignment="1">
      <alignment horizontal="left" vertical="center" wrapText="1"/>
    </xf>
    <xf fontId="7" fillId="0" borderId="11" numFmtId="163" xfId="0" applyNumberFormat="1" applyFont="1" applyBorder="1" applyAlignment="1">
      <alignment horizontal="left" vertical="center" wrapText="1"/>
    </xf>
    <xf fontId="7" fillId="0" borderId="23" numFmtId="163" xfId="0" applyNumberFormat="1" applyFont="1" applyBorder="1" applyAlignment="1">
      <alignment horizontal="left" vertical="center" wrapText="1"/>
    </xf>
    <xf fontId="7" fillId="0" borderId="24" numFmtId="163" xfId="0" applyNumberFormat="1" applyFont="1" applyBorder="1" applyAlignment="1">
      <alignment horizontal="left" vertical="center" wrapText="1"/>
    </xf>
    <xf fontId="7" fillId="0" borderId="25" numFmtId="160" xfId="0" applyNumberFormat="1" applyFont="1" applyBorder="1" applyAlignment="1">
      <alignment horizontal="center" vertical="center" wrapText="1"/>
    </xf>
    <xf fontId="12" fillId="0" borderId="0" numFmtId="0" xfId="0" applyFont="1" applyAlignment="1">
      <alignment vertical="center"/>
    </xf>
    <xf fontId="12" fillId="0" borderId="0" numFmtId="0" xfId="0" applyFont="1" applyAlignment="1">
      <alignment horizontal="center" vertical="center"/>
    </xf>
    <xf fontId="12" fillId="0" borderId="0" numFmtId="163" xfId="0" applyNumberFormat="1" applyFont="1" applyAlignment="1">
      <alignment horizontal="center" vertical="center"/>
    </xf>
    <xf fontId="13" fillId="0" borderId="0" numFmtId="0" xfId="0" applyFont="1"/>
    <xf fontId="14" fillId="0" borderId="0" numFmtId="0" xfId="0" applyFont="1"/>
    <xf fontId="15" fillId="0" borderId="0" numFmtId="0" xfId="0" applyFont="1" applyAlignment="1">
      <alignment horizontal="left"/>
    </xf>
    <xf fontId="8" fillId="0" borderId="0" numFmtId="0" xfId="0" applyFont="1"/>
    <xf fontId="15" fillId="0" borderId="0" numFmtId="0" xfId="0" applyFont="1" applyAlignment="1">
      <alignment horizontal="justify"/>
    </xf>
    <xf fontId="15" fillId="0" borderId="0" numFmtId="0" xfId="0" applyFont="1"/>
    <xf fontId="7" fillId="0" borderId="0" numFmtId="0" xfId="0" applyFont="1" applyAlignment="1">
      <alignment vertical="center"/>
    </xf>
    <xf fontId="13" fillId="0" borderId="0" numFmt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78" zoomScale="65" workbookViewId="0">
      <selection activeCell="D12" activeCellId="0" sqref="D12"/>
    </sheetView>
  </sheetViews>
  <sheetFormatPr defaultColWidth="9.140625" defaultRowHeight="12.6" customHeight="1"/>
  <cols>
    <col customWidth="1" min="1" max="1" style="1" width="13.42578125"/>
    <col customWidth="1" min="2" max="2" style="1" width="57.85546875"/>
    <col customWidth="1" min="3" max="3" style="1" width="49.28515625"/>
    <col customWidth="1" min="4" max="4" style="1" width="37.85546875"/>
    <col customWidth="1" min="5" max="7" style="2" width="9.140625"/>
    <col customWidth="1" min="8" max="8" style="2" width="20.140625"/>
    <col customWidth="1" min="9" max="257" style="2" width="9.140625"/>
  </cols>
  <sheetData>
    <row r="1" ht="69.599999999999994" customHeight="1">
      <c r="A1" s="3" t="s">
        <v>0</v>
      </c>
      <c r="B1" s="3"/>
      <c r="C1" s="3"/>
      <c r="D1" s="3"/>
    </row>
    <row r="2" ht="29.100000000000001" customHeight="1">
      <c r="B2" s="4"/>
      <c r="C2" s="4"/>
      <c r="D2" s="5" t="s">
        <v>1</v>
      </c>
    </row>
    <row r="3" ht="48.950000000000003" customHeight="1">
      <c r="A3" s="6" t="s">
        <v>2</v>
      </c>
      <c r="B3" s="7" t="s">
        <v>3</v>
      </c>
      <c r="C3" s="7" t="s">
        <v>4</v>
      </c>
      <c r="D3" s="8" t="s">
        <v>5</v>
      </c>
    </row>
    <row r="4" s="9" customFormat="1" ht="51.950000000000003" customHeight="1">
      <c r="A4" s="10" t="s">
        <v>6</v>
      </c>
      <c r="B4" s="11"/>
      <c r="C4" s="11"/>
      <c r="D4" s="12"/>
    </row>
    <row r="5" s="9" customFormat="1" ht="43.5" customHeight="1">
      <c r="A5" s="13" t="s">
        <v>7</v>
      </c>
      <c r="B5" s="14"/>
      <c r="C5" s="15"/>
      <c r="D5" s="16">
        <f>D6+D7+D8+D9+D17+D25+D33+D41+D48+D54+D59+D74</f>
        <v>61528494.707131907</v>
      </c>
      <c r="G5" s="17"/>
      <c r="H5" s="18"/>
    </row>
    <row r="6" ht="35.100000000000001" customHeight="1">
      <c r="A6" s="19">
        <v>1</v>
      </c>
      <c r="B6" s="20">
        <v>40319</v>
      </c>
      <c r="C6" s="20" t="s">
        <v>8</v>
      </c>
      <c r="D6" s="21">
        <v>275659.59083</v>
      </c>
    </row>
    <row r="7" ht="32.450000000000003" customHeight="1">
      <c r="A7" s="19">
        <v>2</v>
      </c>
      <c r="B7" s="20">
        <v>40400</v>
      </c>
      <c r="C7" s="20" t="s">
        <v>8</v>
      </c>
      <c r="D7" s="21">
        <v>830511.6515700001</v>
      </c>
    </row>
    <row r="8" ht="35.450000000000003" customHeight="1">
      <c r="A8" s="19">
        <v>3</v>
      </c>
      <c r="B8" s="20">
        <v>40535</v>
      </c>
      <c r="C8" s="20" t="s">
        <v>8</v>
      </c>
      <c r="D8" s="21">
        <v>539960.12636999995</v>
      </c>
    </row>
    <row r="9" ht="41.450000000000003" customHeight="1">
      <c r="A9" s="19">
        <v>4</v>
      </c>
      <c r="B9" s="20">
        <v>40648</v>
      </c>
      <c r="C9" s="20" t="s">
        <v>8</v>
      </c>
      <c r="D9" s="21">
        <v>356560.43836000003</v>
      </c>
    </row>
    <row r="10" ht="2.25" hidden="1" customHeight="1">
      <c r="A10" s="22">
        <v>5</v>
      </c>
      <c r="B10" s="23">
        <v>42355</v>
      </c>
      <c r="C10" s="24"/>
      <c r="D10" s="25"/>
    </row>
    <row r="11" ht="30" customHeight="1">
      <c r="A11" s="22"/>
      <c r="B11" s="23"/>
      <c r="C11" s="24">
        <v>45625</v>
      </c>
      <c r="D11" s="25">
        <v>62285.099999999999</v>
      </c>
    </row>
    <row r="12" ht="30" customHeight="1">
      <c r="A12" s="22"/>
      <c r="B12" s="23"/>
      <c r="C12" s="24">
        <v>45989</v>
      </c>
      <c r="D12" s="25">
        <f t="shared" ref="D12:D15" si="0">(772757.049839999/5)-(62285.0999999999/5)</f>
        <v>142094.3899679998</v>
      </c>
    </row>
    <row r="13" ht="30" customHeight="1">
      <c r="A13" s="22"/>
      <c r="B13" s="23"/>
      <c r="C13" s="24">
        <v>46356</v>
      </c>
      <c r="D13" s="25">
        <f t="shared" si="0"/>
        <v>142094.3899679998</v>
      </c>
    </row>
    <row r="14" ht="30" customHeight="1">
      <c r="A14" s="22"/>
      <c r="B14" s="23"/>
      <c r="C14" s="24">
        <v>46721</v>
      </c>
      <c r="D14" s="25">
        <f t="shared" si="0"/>
        <v>142094.3899679998</v>
      </c>
    </row>
    <row r="15" ht="30" customHeight="1">
      <c r="A15" s="22"/>
      <c r="B15" s="23"/>
      <c r="C15" s="24">
        <v>47087</v>
      </c>
      <c r="D15" s="25">
        <f t="shared" si="0"/>
        <v>142094.3899679998</v>
      </c>
    </row>
    <row r="16" ht="30" customHeight="1">
      <c r="A16" s="22"/>
      <c r="B16" s="23"/>
      <c r="C16" s="24">
        <v>47452</v>
      </c>
      <c r="D16" s="25">
        <f>(772757.049839999/5)-(62285.0999999999/5)+D11</f>
        <v>204379.48996799981</v>
      </c>
    </row>
    <row r="17" ht="30" customHeight="1">
      <c r="A17" s="22"/>
      <c r="B17" s="23"/>
      <c r="C17" s="20" t="s">
        <v>9</v>
      </c>
      <c r="D17" s="21">
        <f>SUM(D11:D16)</f>
        <v>835042.14983999892</v>
      </c>
    </row>
    <row r="18" ht="30" hidden="1" customHeight="1">
      <c r="A18" s="19">
        <v>6</v>
      </c>
      <c r="B18" s="20">
        <v>42915</v>
      </c>
      <c r="C18" s="24"/>
      <c r="D18" s="25"/>
    </row>
    <row r="19" ht="30" customHeight="1">
      <c r="A19" s="19"/>
      <c r="B19" s="20"/>
      <c r="C19" s="24">
        <v>45625</v>
      </c>
      <c r="D19" s="25">
        <v>754047.19999999995</v>
      </c>
    </row>
    <row r="20" ht="30" customHeight="1">
      <c r="A20" s="19"/>
      <c r="B20" s="20"/>
      <c r="C20" s="24">
        <v>45989</v>
      </c>
      <c r="D20" s="25">
        <f t="shared" ref="D20:D23" si="1">(9355291.87099191/5)-(754047.199999999/5)</f>
        <v>1720248.9341983823</v>
      </c>
    </row>
    <row r="21" ht="39" customHeight="1">
      <c r="A21" s="19"/>
      <c r="B21" s="20"/>
      <c r="C21" s="24">
        <v>46356</v>
      </c>
      <c r="D21" s="25">
        <f t="shared" si="1"/>
        <v>1720248.9341983823</v>
      </c>
    </row>
    <row r="22" ht="30" customHeight="1">
      <c r="A22" s="19"/>
      <c r="B22" s="20"/>
      <c r="C22" s="24">
        <v>46721</v>
      </c>
      <c r="D22" s="25">
        <f t="shared" si="1"/>
        <v>1720248.9341983823</v>
      </c>
    </row>
    <row r="23" ht="30" customHeight="1">
      <c r="A23" s="19"/>
      <c r="B23" s="20"/>
      <c r="C23" s="24">
        <v>47087</v>
      </c>
      <c r="D23" s="25">
        <f t="shared" si="1"/>
        <v>1720248.9341983823</v>
      </c>
    </row>
    <row r="24" ht="30" customHeight="1">
      <c r="A24" s="19"/>
      <c r="B24" s="20"/>
      <c r="C24" s="24">
        <v>47452</v>
      </c>
      <c r="D24" s="25">
        <f>(9355291.87099191/5)-(754047.199999999/5)+D19</f>
        <v>2474296.1341983825</v>
      </c>
    </row>
    <row r="25" ht="50.25" customHeight="1">
      <c r="A25" s="19"/>
      <c r="B25" s="20"/>
      <c r="C25" s="20" t="s">
        <v>9</v>
      </c>
      <c r="D25" s="21">
        <f>SUM(D18:D24)</f>
        <v>10109339.070991911</v>
      </c>
    </row>
    <row r="26" ht="30" hidden="1" customHeight="1">
      <c r="A26" s="19">
        <v>7</v>
      </c>
      <c r="B26" s="20">
        <v>43091</v>
      </c>
      <c r="C26" s="24"/>
      <c r="D26" s="25"/>
    </row>
    <row r="27" ht="30" customHeight="1">
      <c r="A27" s="19">
        <v>7</v>
      </c>
      <c r="B27" s="20">
        <v>43091</v>
      </c>
      <c r="C27" s="24">
        <v>45625</v>
      </c>
      <c r="D27" s="25">
        <v>32219.950000000001</v>
      </c>
    </row>
    <row r="28" ht="30" customHeight="1">
      <c r="A28" s="19"/>
      <c r="B28" s="20"/>
      <c r="C28" s="24">
        <v>45989</v>
      </c>
      <c r="D28" s="25">
        <f t="shared" ref="D28:D31" si="2">(399745.581339999/5)-(32219.95/5)</f>
        <v>73505.126267999789</v>
      </c>
    </row>
    <row r="29" ht="30" customHeight="1">
      <c r="A29" s="19"/>
      <c r="B29" s="20"/>
      <c r="C29" s="24">
        <v>46356</v>
      </c>
      <c r="D29" s="25">
        <f t="shared" si="2"/>
        <v>73505.126267999789</v>
      </c>
    </row>
    <row r="30" ht="30" customHeight="1">
      <c r="A30" s="19"/>
      <c r="B30" s="20"/>
      <c r="C30" s="24">
        <v>46721</v>
      </c>
      <c r="D30" s="25">
        <f t="shared" si="2"/>
        <v>73505.126267999789</v>
      </c>
    </row>
    <row r="31" ht="30" customHeight="1">
      <c r="A31" s="19"/>
      <c r="B31" s="20"/>
      <c r="C31" s="24">
        <v>47087</v>
      </c>
      <c r="D31" s="25">
        <f t="shared" si="2"/>
        <v>73505.126267999789</v>
      </c>
    </row>
    <row r="32" ht="32.450000000000003" customHeight="1">
      <c r="A32" s="19"/>
      <c r="B32" s="20"/>
      <c r="C32" s="24">
        <v>47452</v>
      </c>
      <c r="D32" s="25">
        <f>(399745.581339999/5)-(32219.95/5)+D27</f>
        <v>105725.07626799979</v>
      </c>
    </row>
    <row r="33" ht="29.449999999999999" customHeight="1">
      <c r="A33" s="26"/>
      <c r="B33" s="27"/>
      <c r="C33" s="20" t="s">
        <v>9</v>
      </c>
      <c r="D33" s="21">
        <f>SUM(D26:D32)</f>
        <v>431965.53133999894</v>
      </c>
    </row>
    <row r="34" ht="30" hidden="1" customHeight="1">
      <c r="A34" s="28">
        <v>8</v>
      </c>
      <c r="B34" s="29">
        <v>43091</v>
      </c>
      <c r="C34" s="24"/>
      <c r="D34" s="25"/>
    </row>
    <row r="35" ht="30" customHeight="1">
      <c r="A35" s="19">
        <v>8</v>
      </c>
      <c r="B35" s="20">
        <v>43091</v>
      </c>
      <c r="C35" s="24">
        <v>45625</v>
      </c>
      <c r="D35" s="25">
        <v>123106.60000000001</v>
      </c>
    </row>
    <row r="36" ht="30" customHeight="1">
      <c r="A36" s="19"/>
      <c r="B36" s="20"/>
      <c r="C36" s="24">
        <v>45989</v>
      </c>
      <c r="D36" s="25">
        <f t="shared" ref="D36:D39" si="3">(1527355.54783/5)-(123106.6/5)</f>
        <v>280849.78956599999</v>
      </c>
    </row>
    <row r="37" ht="30" customHeight="1">
      <c r="A37" s="19"/>
      <c r="B37" s="20"/>
      <c r="C37" s="24">
        <v>46356</v>
      </c>
      <c r="D37" s="25">
        <f t="shared" si="3"/>
        <v>280849.78956599999</v>
      </c>
    </row>
    <row r="38" ht="30" customHeight="1">
      <c r="A38" s="19"/>
      <c r="B38" s="20"/>
      <c r="C38" s="24">
        <v>46721</v>
      </c>
      <c r="D38" s="25">
        <f t="shared" si="3"/>
        <v>280849.78956599999</v>
      </c>
    </row>
    <row r="39" ht="30" customHeight="1">
      <c r="A39" s="19"/>
      <c r="B39" s="20"/>
      <c r="C39" s="24">
        <v>47087</v>
      </c>
      <c r="D39" s="25">
        <f t="shared" si="3"/>
        <v>280849.78956599999</v>
      </c>
    </row>
    <row r="40" ht="30" customHeight="1">
      <c r="A40" s="19"/>
      <c r="B40" s="20"/>
      <c r="C40" s="24">
        <v>47452</v>
      </c>
      <c r="D40" s="25">
        <f>(1527355.54783/5)-(123106.6/5)+D35</f>
        <v>403956.38956599997</v>
      </c>
    </row>
    <row r="41" ht="57" customHeight="1">
      <c r="A41" s="19"/>
      <c r="B41" s="27"/>
      <c r="C41" s="20" t="s">
        <v>9</v>
      </c>
      <c r="D41" s="21">
        <f>SUM(D35:D40)</f>
        <v>1650462.1478300001</v>
      </c>
    </row>
    <row r="42" ht="38.450000000000003" customHeight="1">
      <c r="A42" s="19">
        <v>9</v>
      </c>
      <c r="B42" s="20">
        <v>44179</v>
      </c>
      <c r="C42" s="24">
        <v>45625</v>
      </c>
      <c r="D42" s="25">
        <v>240000</v>
      </c>
    </row>
    <row r="43" ht="35.450000000000003" customHeight="1">
      <c r="A43" s="19"/>
      <c r="B43" s="20"/>
      <c r="C43" s="24">
        <v>45989</v>
      </c>
      <c r="D43" s="25">
        <v>768000</v>
      </c>
    </row>
    <row r="44" ht="35.450000000000003" customHeight="1">
      <c r="A44" s="19"/>
      <c r="B44" s="20"/>
      <c r="C44" s="24">
        <v>46356</v>
      </c>
      <c r="D44" s="25">
        <v>768000</v>
      </c>
    </row>
    <row r="45" ht="35.450000000000003" customHeight="1">
      <c r="A45" s="19"/>
      <c r="B45" s="20"/>
      <c r="C45" s="24">
        <v>46721</v>
      </c>
      <c r="D45" s="25">
        <v>768000</v>
      </c>
    </row>
    <row r="46" ht="35.100000000000001" customHeight="1">
      <c r="A46" s="19"/>
      <c r="B46" s="20"/>
      <c r="C46" s="24">
        <v>47087</v>
      </c>
      <c r="D46" s="25">
        <v>768000</v>
      </c>
    </row>
    <row r="47" ht="35.450000000000003" customHeight="1">
      <c r="A47" s="19"/>
      <c r="B47" s="20"/>
      <c r="C47" s="24">
        <v>47452</v>
      </c>
      <c r="D47" s="25">
        <v>1008000</v>
      </c>
    </row>
    <row r="48" ht="39.75" customHeight="1">
      <c r="A48" s="19"/>
      <c r="B48" s="20"/>
      <c r="C48" s="20" t="s">
        <v>9</v>
      </c>
      <c r="D48" s="21">
        <f>SUM(D42:D47)</f>
        <v>4320000</v>
      </c>
    </row>
    <row r="49" ht="35.25" customHeight="1">
      <c r="A49" s="19">
        <v>10</v>
      </c>
      <c r="B49" s="20">
        <v>44410</v>
      </c>
      <c r="C49" s="20">
        <v>45989</v>
      </c>
      <c r="D49" s="21">
        <v>6188618.5999999996</v>
      </c>
    </row>
    <row r="50" ht="32.100000000000001" customHeight="1">
      <c r="A50" s="26"/>
      <c r="B50" s="27"/>
      <c r="C50" s="30" t="s">
        <v>10</v>
      </c>
      <c r="D50" s="21">
        <v>6188618.5999999996</v>
      </c>
    </row>
    <row r="51" ht="36" customHeight="1">
      <c r="A51" s="26"/>
      <c r="B51" s="27"/>
      <c r="C51" s="30" t="s">
        <v>11</v>
      </c>
      <c r="D51" s="21">
        <v>6188618.5999999996</v>
      </c>
    </row>
    <row r="52" ht="33.600000000000001" customHeight="1">
      <c r="A52" s="26"/>
      <c r="B52" s="27"/>
      <c r="C52" s="30" t="s">
        <v>12</v>
      </c>
      <c r="D52" s="21">
        <v>6188618.5999999996</v>
      </c>
    </row>
    <row r="53" ht="33" customHeight="1">
      <c r="A53" s="26"/>
      <c r="B53" s="27"/>
      <c r="C53" s="20">
        <v>47330</v>
      </c>
      <c r="D53" s="21">
        <v>6188618.5999999996</v>
      </c>
    </row>
    <row r="54" ht="45" customHeight="1">
      <c r="A54" s="26"/>
      <c r="B54" s="27"/>
      <c r="C54" s="20" t="s">
        <v>9</v>
      </c>
      <c r="D54" s="21">
        <f>D49+D50+D51+D52+D53</f>
        <v>30943093</v>
      </c>
    </row>
    <row r="55" ht="33.950000000000003" customHeight="1">
      <c r="A55" s="19">
        <v>11</v>
      </c>
      <c r="B55" s="20">
        <v>44728</v>
      </c>
      <c r="C55" s="20">
        <v>45989</v>
      </c>
      <c r="D55" s="21">
        <v>2674356.25</v>
      </c>
    </row>
    <row r="56" ht="30.949999999999999" customHeight="1">
      <c r="A56" s="26"/>
      <c r="B56" s="27"/>
      <c r="C56" s="20">
        <v>46356</v>
      </c>
      <c r="D56" s="21">
        <v>2674356.25</v>
      </c>
    </row>
    <row r="57" ht="33.950000000000003" customHeight="1">
      <c r="A57" s="26"/>
      <c r="B57" s="27"/>
      <c r="C57" s="20">
        <v>46721</v>
      </c>
      <c r="D57" s="21">
        <v>2674356.25</v>
      </c>
    </row>
    <row r="58" ht="36.600000000000001" customHeight="1">
      <c r="A58" s="26"/>
      <c r="B58" s="27"/>
      <c r="C58" s="20">
        <v>46905</v>
      </c>
      <c r="D58" s="21">
        <v>2674356.25</v>
      </c>
    </row>
    <row r="59" ht="51" customHeight="1">
      <c r="A59" s="26"/>
      <c r="B59" s="27"/>
      <c r="C59" s="20" t="s">
        <v>9</v>
      </c>
      <c r="D59" s="21">
        <f>SUM(D55:D58)</f>
        <v>10697425</v>
      </c>
    </row>
    <row r="60" ht="38.25" customHeight="1">
      <c r="A60" s="19">
        <v>12</v>
      </c>
      <c r="B60" s="31">
        <v>45471</v>
      </c>
      <c r="C60" s="20">
        <v>46356</v>
      </c>
      <c r="D60" s="32">
        <v>38462.571430000004</v>
      </c>
    </row>
    <row r="61" ht="49.5" customHeight="1">
      <c r="A61" s="26"/>
      <c r="B61" s="33"/>
      <c r="C61" s="20">
        <v>46721</v>
      </c>
      <c r="D61" s="32">
        <v>38462.571430000004</v>
      </c>
    </row>
    <row r="62" ht="38.25" customHeight="1">
      <c r="A62" s="26"/>
      <c r="B62" s="33"/>
      <c r="C62" s="20">
        <v>47087</v>
      </c>
      <c r="D62" s="32">
        <v>38462.571430000004</v>
      </c>
    </row>
    <row r="63" ht="32.450000000000003" customHeight="1">
      <c r="A63" s="26"/>
      <c r="B63" s="33"/>
      <c r="C63" s="20">
        <v>47452</v>
      </c>
      <c r="D63" s="32">
        <v>38462.571430000004</v>
      </c>
    </row>
    <row r="64" ht="38.25" customHeight="1">
      <c r="A64" s="26"/>
      <c r="B64" s="33"/>
      <c r="C64" s="20">
        <v>47816</v>
      </c>
      <c r="D64" s="32">
        <v>38462.571430000004</v>
      </c>
    </row>
    <row r="65" ht="32.450000000000003" customHeight="1">
      <c r="A65" s="26"/>
      <c r="B65" s="33"/>
      <c r="C65" s="20">
        <v>48180</v>
      </c>
      <c r="D65" s="32">
        <v>38462.571430000004</v>
      </c>
    </row>
    <row r="66" ht="40.5" customHeight="1">
      <c r="A66" s="26"/>
      <c r="B66" s="33"/>
      <c r="C66" s="20">
        <v>48548</v>
      </c>
      <c r="D66" s="32">
        <v>38462.571430000004</v>
      </c>
    </row>
    <row r="67" ht="39" customHeight="1">
      <c r="A67" s="26"/>
      <c r="B67" s="33"/>
      <c r="C67" s="20">
        <v>48913</v>
      </c>
      <c r="D67" s="32">
        <v>38462.571430000004</v>
      </c>
    </row>
    <row r="68" ht="39.75" customHeight="1">
      <c r="A68" s="26"/>
      <c r="B68" s="33"/>
      <c r="C68" s="20">
        <v>49278</v>
      </c>
      <c r="D68" s="32">
        <v>38462.571430000004</v>
      </c>
    </row>
    <row r="69" ht="32.450000000000003" customHeight="1">
      <c r="A69" s="26"/>
      <c r="B69" s="33"/>
      <c r="C69" s="20">
        <v>49643</v>
      </c>
      <c r="D69" s="32">
        <v>38462.571430000004</v>
      </c>
    </row>
    <row r="70" ht="40.5" customHeight="1">
      <c r="A70" s="26"/>
      <c r="B70" s="33"/>
      <c r="C70" s="20">
        <v>50007</v>
      </c>
      <c r="D70" s="32">
        <v>38462.571430000004</v>
      </c>
    </row>
    <row r="71" ht="42" customHeight="1">
      <c r="A71" s="26"/>
      <c r="B71" s="33"/>
      <c r="C71" s="20">
        <v>50374</v>
      </c>
      <c r="D71" s="32">
        <v>38462.571430000004</v>
      </c>
    </row>
    <row r="72" ht="37.5" customHeight="1">
      <c r="A72" s="26"/>
      <c r="B72" s="33"/>
      <c r="C72" s="20">
        <v>50739</v>
      </c>
      <c r="D72" s="32">
        <v>38462.571430000004</v>
      </c>
    </row>
    <row r="73" ht="41.25" customHeight="1">
      <c r="A73" s="26"/>
      <c r="B73" s="33"/>
      <c r="C73" s="20">
        <v>50949</v>
      </c>
      <c r="D73" s="32">
        <v>38462.571409999997</v>
      </c>
    </row>
    <row r="74" ht="53.25" customHeight="1">
      <c r="A74" s="26"/>
      <c r="B74" s="34"/>
      <c r="C74" s="20" t="s">
        <v>9</v>
      </c>
      <c r="D74" s="32">
        <f>SUM(D60:D73)</f>
        <v>538476.00000000012</v>
      </c>
    </row>
    <row r="75" ht="45.600000000000001" customHeight="1">
      <c r="A75" s="35" t="s">
        <v>13</v>
      </c>
      <c r="B75" s="36"/>
      <c r="C75" s="36"/>
      <c r="D75" s="37">
        <f>D78+D81</f>
        <v>5000000.7000000002</v>
      </c>
      <c r="M75" s="38"/>
    </row>
    <row r="76" ht="27.949999999999999" customHeight="1">
      <c r="A76" s="39">
        <v>1</v>
      </c>
      <c r="B76" s="20">
        <v>42634</v>
      </c>
      <c r="C76" s="24">
        <v>45920</v>
      </c>
      <c r="D76" s="40">
        <v>2500000</v>
      </c>
    </row>
    <row r="77" ht="25.5" customHeight="1">
      <c r="A77" s="39"/>
      <c r="B77" s="20"/>
      <c r="C77" s="24">
        <v>46284</v>
      </c>
      <c r="D77" s="40">
        <v>2500000</v>
      </c>
    </row>
    <row r="78" ht="31.5" customHeight="1">
      <c r="A78" s="39"/>
      <c r="B78" s="20"/>
      <c r="C78" s="20" t="s">
        <v>9</v>
      </c>
      <c r="D78" s="41">
        <f>D76+D77</f>
        <v>5000000</v>
      </c>
    </row>
    <row r="79" ht="29.449999999999999" customHeight="1">
      <c r="A79" s="39">
        <v>2</v>
      </c>
      <c r="B79" s="20">
        <v>44194</v>
      </c>
      <c r="C79" s="42">
        <v>45650</v>
      </c>
      <c r="D79" s="40">
        <v>0.29999999999999999</v>
      </c>
    </row>
    <row r="80" ht="29.449999999999999" customHeight="1">
      <c r="A80" s="39"/>
      <c r="B80" s="20"/>
      <c r="C80" s="42">
        <v>46019</v>
      </c>
      <c r="D80" s="40">
        <v>0.40000000000000002</v>
      </c>
    </row>
    <row r="81" ht="31.5" customHeight="1">
      <c r="A81" s="43"/>
      <c r="B81" s="44"/>
      <c r="C81" s="44" t="s">
        <v>9</v>
      </c>
      <c r="D81" s="45">
        <f>D79+D80</f>
        <v>0.69999999999999996</v>
      </c>
    </row>
    <row r="82" ht="40.5" customHeight="1">
      <c r="A82" s="46"/>
      <c r="B82" s="47"/>
      <c r="C82" s="20"/>
      <c r="D82" s="41"/>
    </row>
    <row r="83" ht="36.600000000000001" customHeight="1">
      <c r="A83" s="48" t="s">
        <v>14</v>
      </c>
      <c r="B83" s="49"/>
      <c r="C83" s="50"/>
      <c r="D83" s="37">
        <v>0</v>
      </c>
    </row>
    <row r="84" ht="33.600000000000001" customHeight="1">
      <c r="A84" s="51" t="s">
        <v>15</v>
      </c>
      <c r="B84" s="52"/>
      <c r="C84" s="53"/>
      <c r="D84" s="54">
        <v>0</v>
      </c>
    </row>
    <row r="85" s="55" customFormat="1" ht="36.600000000000001" customHeight="1">
      <c r="A85" s="56" t="s">
        <v>16</v>
      </c>
      <c r="B85" s="57"/>
      <c r="C85" s="58"/>
      <c r="D85" s="59">
        <f>D75+D5+D84</f>
        <v>66528495.40713191</v>
      </c>
    </row>
    <row r="86" ht="34.5" customHeight="1">
      <c r="A86" s="60" t="s">
        <v>17</v>
      </c>
      <c r="B86" s="61"/>
      <c r="C86" s="61"/>
      <c r="D86" s="54">
        <v>0</v>
      </c>
    </row>
    <row r="87" ht="41.100000000000001" customHeight="1">
      <c r="A87" s="62" t="s">
        <v>18</v>
      </c>
      <c r="B87" s="63"/>
      <c r="C87" s="63"/>
      <c r="D87" s="64">
        <f>D86+D85</f>
        <v>66528495.40713191</v>
      </c>
    </row>
    <row r="88" s="55" customFormat="1" ht="13.5" customHeight="1">
      <c r="A88" s="65"/>
      <c r="B88" s="66"/>
      <c r="C88" s="66"/>
      <c r="D88" s="67"/>
    </row>
    <row r="89" s="68" customFormat="1" ht="25.5" customHeight="1">
      <c r="A89" s="69"/>
      <c r="B89" s="70"/>
      <c r="C89" s="70"/>
      <c r="D89" s="69"/>
    </row>
    <row r="90" s="71" customFormat="1" ht="32.25" customHeight="1">
      <c r="A90" s="69"/>
      <c r="B90" s="70"/>
      <c r="C90" s="70"/>
      <c r="D90" s="69"/>
    </row>
    <row r="91" ht="22.5" customHeight="1">
      <c r="A91" s="69"/>
      <c r="B91" s="72"/>
      <c r="C91" s="69"/>
      <c r="D91" s="69"/>
    </row>
    <row r="92" ht="5.0999999999999996" customHeight="1">
      <c r="A92" s="69"/>
      <c r="B92" s="72"/>
      <c r="C92" s="69"/>
      <c r="D92" s="69"/>
    </row>
    <row r="93" ht="12.6" hidden="1" customHeight="1">
      <c r="A93" s="69"/>
      <c r="B93" s="73"/>
      <c r="C93" s="69"/>
      <c r="D93" s="69"/>
    </row>
    <row r="94" ht="25.5" customHeight="1">
      <c r="A94" s="69"/>
      <c r="B94" s="73"/>
      <c r="C94" s="69"/>
      <c r="D94" s="69"/>
    </row>
    <row r="95" ht="24">
      <c r="A95" s="69"/>
      <c r="B95" s="73"/>
      <c r="C95" s="74"/>
      <c r="D95" s="69"/>
    </row>
    <row r="96" ht="24">
      <c r="A96" s="75"/>
      <c r="B96" s="75"/>
      <c r="C96" s="75"/>
      <c r="D96" s="75"/>
    </row>
  </sheetData>
  <mergeCells count="28">
    <mergeCell ref="A1:D1"/>
    <mergeCell ref="A4:D4"/>
    <mergeCell ref="A5:C5"/>
    <mergeCell ref="A10:A17"/>
    <mergeCell ref="B10:B17"/>
    <mergeCell ref="A18:A25"/>
    <mergeCell ref="B18:B25"/>
    <mergeCell ref="A27:A33"/>
    <mergeCell ref="B27:B33"/>
    <mergeCell ref="A35:A41"/>
    <mergeCell ref="B35:B41"/>
    <mergeCell ref="A42:A48"/>
    <mergeCell ref="B42:B48"/>
    <mergeCell ref="A49:A54"/>
    <mergeCell ref="B49:B54"/>
    <mergeCell ref="A55:A59"/>
    <mergeCell ref="B55:B59"/>
    <mergeCell ref="A60:A74"/>
    <mergeCell ref="B60:B74"/>
    <mergeCell ref="A75:C75"/>
    <mergeCell ref="A76:A78"/>
    <mergeCell ref="B76:B78"/>
    <mergeCell ref="A79:A81"/>
    <mergeCell ref="B79:B81"/>
    <mergeCell ref="A83:C83"/>
    <mergeCell ref="A84:C84"/>
    <mergeCell ref="A86:C86"/>
    <mergeCell ref="A87:C87"/>
  </mergeCells>
  <printOptions headings="0" gridLines="0"/>
  <pageMargins left="0.35433070866141736" right="0.39370078740157477" top="0.31496062992125984" bottom="0.39370078740157477" header="0" footer="0"/>
  <pageSetup paperSize="9" scale="61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revision>6</cp:revision>
  <dcterms:created xsi:type="dcterms:W3CDTF">2017-08-01T11:56:00Z</dcterms:created>
  <dcterms:modified xsi:type="dcterms:W3CDTF">2024-11-12T05:18:31Z</dcterms:modified>
  <cp:version>786432</cp:version>
</cp:coreProperties>
</file>